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E0380A16-E4B8-4C27-BCDF-A8D9194F8CA8}" xr6:coauthVersionLast="47" xr6:coauthVersionMax="47" xr10:uidLastSave="{00000000-0000-0000-0000-000000000000}"/>
  <workbookProtection workbookAlgorithmName="SHA-512" workbookHashValue="nuQthfF0we9cJsyJ36U2QJspVBBFjWemoH8UvvpIg4yx0qoepV3C2VQi3M2cCnrecf/apAfapU6WYo5vqEFQiQ==" workbookSaltValue="Qto05w2YHFrXXQyn2WYvWg=="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Compliance'!$A$1:$S$16</definedName>
    <definedName name="_xlnm.Print_Area" localSheetId="4">'Review Results'!$C$1:$M$88</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1"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5" i="42790" l="1"/>
  <c r="L86" i="42790"/>
  <c r="L87" i="42790"/>
  <c r="L88" i="42790"/>
  <c r="D85" i="42790"/>
  <c r="D86" i="42790"/>
  <c r="D87" i="42790"/>
  <c r="D88" i="42790"/>
  <c r="O10" i="42835"/>
  <c r="H44" i="42790"/>
  <c r="F32" i="42790"/>
  <c r="P44" i="42856" l="1"/>
  <c r="P45" i="42856"/>
  <c r="P40" i="42856"/>
  <c r="P41" i="42856"/>
  <c r="P42" i="42856"/>
  <c r="P43" i="42856"/>
  <c r="P39" i="42856"/>
  <c r="P25" i="42856"/>
  <c r="P26" i="42856"/>
  <c r="P27" i="42856"/>
  <c r="P28" i="42856"/>
  <c r="P29" i="42856"/>
  <c r="P30" i="42856"/>
  <c r="P31" i="42856"/>
  <c r="P32" i="42856"/>
  <c r="P33" i="42856"/>
  <c r="P34" i="42856"/>
  <c r="P24" i="42856"/>
  <c r="P21" i="42856"/>
  <c r="P20" i="42856"/>
  <c r="P18" i="42856"/>
  <c r="P17" i="42856"/>
  <c r="P20" i="42839" l="1"/>
  <c r="P21" i="42813"/>
  <c r="P22" i="42813"/>
  <c r="P21" i="42713" l="1"/>
  <c r="P22" i="42713"/>
  <c r="D9" i="42865" l="1"/>
  <c r="C19" i="42812" s="1"/>
  <c r="D10" i="42865"/>
  <c r="D19" i="42812" s="1"/>
  <c r="D20" i="42812" s="1"/>
  <c r="D11" i="42865"/>
  <c r="E19" i="42812" s="1"/>
  <c r="E21" i="42812" s="1"/>
  <c r="D12" i="42865"/>
  <c r="D13" i="42865"/>
  <c r="G19" i="42812" s="1"/>
  <c r="G21" i="42812" s="1"/>
  <c r="D8" i="42865"/>
  <c r="B19" i="42812" s="1"/>
  <c r="B20" i="42812" s="1"/>
  <c r="F19" i="42812"/>
  <c r="F21"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1" i="42790" l="1"/>
  <c r="C22" i="42812"/>
  <c r="C23" i="42812" s="1"/>
  <c r="A22" i="42812"/>
  <c r="A23" i="42812" s="1"/>
  <c r="AJ33" i="42812"/>
  <c r="I39" i="42812"/>
  <c r="S37" i="42812"/>
  <c r="J43" i="42812"/>
  <c r="AI40" i="42812"/>
  <c r="J30" i="42812"/>
  <c r="J42" i="42812"/>
  <c r="F31" i="42812"/>
  <c r="H41" i="42812"/>
  <c r="D31" i="42812"/>
  <c r="AJ36" i="42812"/>
  <c r="X42" i="42812"/>
  <c r="AI31" i="42812"/>
  <c r="X35" i="42812"/>
  <c r="H44" i="42812"/>
  <c r="E33" i="42812"/>
  <c r="U44" i="42812"/>
  <c r="F37" i="42812"/>
  <c r="G37" i="42812"/>
  <c r="X34" i="42812"/>
  <c r="H38" i="42812"/>
  <c r="I33" i="42812"/>
  <c r="E37" i="42812"/>
  <c r="AJ37" i="42812"/>
  <c r="F33" i="42812"/>
  <c r="J32" i="42812"/>
  <c r="Y40" i="42812"/>
  <c r="E40" i="42812"/>
  <c r="AH32" i="42812"/>
  <c r="AI44" i="42812"/>
  <c r="H32" i="42812"/>
  <c r="J29" i="42812"/>
  <c r="AH31" i="42812"/>
  <c r="Y41" i="42812"/>
  <c r="D38" i="42812"/>
  <c r="U32" i="42812"/>
  <c r="AJ32" i="42812"/>
  <c r="D45" i="42812"/>
  <c r="AI34" i="42812"/>
  <c r="U39" i="42812"/>
  <c r="F39" i="42812"/>
  <c r="I31" i="42812"/>
  <c r="T36" i="42812"/>
  <c r="X43" i="42812"/>
  <c r="I43" i="42812"/>
  <c r="G36" i="42812"/>
  <c r="T41" i="42812"/>
  <c r="F34" i="42812"/>
  <c r="Y32" i="42812"/>
  <c r="D33" i="42812"/>
  <c r="D35" i="42812"/>
  <c r="H35" i="42812"/>
  <c r="AH37" i="42812"/>
  <c r="S40" i="42812"/>
  <c r="E35" i="42812"/>
  <c r="J28" i="42812"/>
  <c r="U45" i="42812"/>
  <c r="S36" i="42812"/>
  <c r="U36" i="42812"/>
  <c r="G41" i="42812"/>
  <c r="F36" i="42812"/>
  <c r="I38" i="42812"/>
  <c r="AH42" i="42812"/>
  <c r="AJ45" i="42812"/>
  <c r="X37" i="42812"/>
  <c r="E38" i="42812"/>
  <c r="T33" i="42812"/>
  <c r="X45" i="42812"/>
  <c r="P27" i="42812"/>
  <c r="AH34" i="42812"/>
  <c r="AH39" i="42812"/>
  <c r="U43" i="42812"/>
  <c r="U42" i="42812"/>
  <c r="AJ38" i="42812"/>
  <c r="F35" i="42812"/>
  <c r="T34" i="42812"/>
  <c r="H37" i="42812"/>
  <c r="V40" i="42812"/>
  <c r="I35" i="42812"/>
  <c r="J34" i="42812"/>
  <c r="H33" i="42812"/>
  <c r="AH40" i="42812"/>
  <c r="T35" i="42812"/>
  <c r="V34" i="42812"/>
  <c r="S39" i="42812"/>
  <c r="Q27" i="42812"/>
  <c r="T39" i="42812"/>
  <c r="S33" i="42812"/>
  <c r="G31" i="42812"/>
  <c r="W45" i="42812"/>
  <c r="AJ42" i="42812"/>
  <c r="F41" i="42812"/>
  <c r="V43" i="42812"/>
  <c r="X41" i="42812"/>
  <c r="G42" i="42812"/>
  <c r="F38" i="42812"/>
  <c r="X44" i="42812"/>
  <c r="H34" i="42812"/>
  <c r="W39" i="42812"/>
  <c r="AI32" i="42812"/>
  <c r="U41" i="42812"/>
  <c r="J36" i="42812"/>
  <c r="G34" i="42812"/>
  <c r="E43" i="42812"/>
  <c r="E45" i="42812"/>
  <c r="V32" i="42812"/>
  <c r="U33" i="42812"/>
  <c r="H43" i="42812"/>
  <c r="V41" i="42812"/>
  <c r="I45" i="42812"/>
  <c r="S41" i="42812"/>
  <c r="F42" i="42812"/>
  <c r="D39" i="42812"/>
  <c r="J38" i="42812"/>
  <c r="I42" i="42812"/>
  <c r="F45" i="42812"/>
  <c r="AJ35" i="42812"/>
  <c r="F40" i="42812"/>
  <c r="D36" i="42812"/>
  <c r="Y39" i="42812"/>
  <c r="J41" i="42812"/>
  <c r="G33" i="42812"/>
  <c r="D37" i="42812"/>
  <c r="S42" i="42812"/>
  <c r="G43" i="42812"/>
  <c r="AI35" i="42812"/>
  <c r="Y43" i="42812"/>
  <c r="AJ40" i="42812"/>
  <c r="D40" i="42812"/>
  <c r="AI38" i="42812"/>
  <c r="Y35" i="42812"/>
  <c r="P26" i="42812"/>
  <c r="E39" i="42812"/>
  <c r="Y31" i="42812"/>
  <c r="T44" i="42812"/>
  <c r="AI33" i="42812"/>
  <c r="D34" i="42812"/>
  <c r="V35" i="42812"/>
  <c r="AI41" i="42812"/>
  <c r="AI43" i="42812"/>
  <c r="Y34" i="42812"/>
  <c r="J45" i="42812"/>
  <c r="T38" i="42812"/>
  <c r="E42" i="42812"/>
  <c r="J44" i="42812"/>
  <c r="T42" i="42812"/>
  <c r="S44" i="42812"/>
  <c r="T43" i="42812"/>
  <c r="I44" i="42812"/>
  <c r="F44" i="42812"/>
  <c r="G39" i="42812"/>
  <c r="X36" i="42812"/>
  <c r="H39" i="42812"/>
  <c r="J26" i="42812"/>
  <c r="S43" i="42812"/>
  <c r="S32" i="42812"/>
  <c r="S45" i="42812"/>
  <c r="I40" i="42812"/>
  <c r="H42" i="42812"/>
  <c r="AJ34" i="42812"/>
  <c r="J40" i="42812"/>
  <c r="AI39" i="42812"/>
  <c r="Y36" i="42812"/>
  <c r="T45" i="42812"/>
  <c r="AH45" i="42812"/>
  <c r="U34" i="42812"/>
  <c r="F32" i="42812"/>
  <c r="AJ44" i="42812"/>
  <c r="U37" i="42812"/>
  <c r="W37" i="42812"/>
  <c r="W35" i="42812"/>
  <c r="Y33" i="42812"/>
  <c r="H40" i="42812"/>
  <c r="T32" i="42812"/>
  <c r="U35" i="42812"/>
  <c r="Y45" i="42812"/>
  <c r="AI45" i="42812"/>
  <c r="T40" i="42812"/>
  <c r="W44" i="42812"/>
  <c r="I41" i="42812"/>
  <c r="T31" i="42812"/>
  <c r="E41" i="42812"/>
  <c r="W32" i="42812"/>
  <c r="Q26" i="42812"/>
  <c r="U38" i="42812"/>
  <c r="Y38" i="42812"/>
  <c r="E32" i="42812"/>
  <c r="V31" i="42812"/>
  <c r="J35" i="42812"/>
  <c r="AJ41" i="42812"/>
  <c r="V45" i="42812"/>
  <c r="V37" i="42812"/>
  <c r="V42" i="42812"/>
  <c r="S34" i="42812"/>
  <c r="G38" i="42812"/>
  <c r="W41" i="42812"/>
  <c r="D44" i="42812"/>
  <c r="AH35" i="42812"/>
  <c r="AH38" i="42812"/>
  <c r="V39" i="42812"/>
  <c r="U31" i="42812"/>
  <c r="W38" i="42812"/>
  <c r="D43" i="42812"/>
  <c r="X32" i="42812"/>
  <c r="G44" i="42812"/>
  <c r="T37" i="42812"/>
  <c r="H31" i="42812"/>
  <c r="I32" i="42812"/>
  <c r="J33" i="42812"/>
  <c r="G32" i="42812"/>
  <c r="AJ43" i="42812"/>
  <c r="AJ39" i="42812"/>
  <c r="D42" i="42812"/>
  <c r="S38" i="42812"/>
  <c r="AH36" i="42812"/>
  <c r="E31" i="42812"/>
  <c r="I37" i="42812"/>
  <c r="V38" i="42812"/>
  <c r="E36" i="42812"/>
  <c r="H36" i="42812"/>
  <c r="G45" i="42812"/>
  <c r="W36" i="42812"/>
  <c r="V36" i="42812"/>
  <c r="V44" i="42812"/>
  <c r="AH41" i="42812"/>
  <c r="J27" i="42812"/>
  <c r="H45" i="42812"/>
  <c r="AH44" i="42812"/>
  <c r="E44" i="42812"/>
  <c r="S31" i="42812"/>
  <c r="G40" i="42812"/>
  <c r="W43" i="42812"/>
  <c r="J37" i="42812"/>
  <c r="Y42" i="42812"/>
  <c r="X31" i="42812"/>
  <c r="X33" i="42812"/>
  <c r="W34" i="42812"/>
  <c r="AI42" i="42812"/>
  <c r="Y37" i="42812"/>
  <c r="J31" i="42812"/>
  <c r="Y44" i="42812"/>
  <c r="AH43" i="42812"/>
  <c r="D32" i="42812"/>
  <c r="W40" i="42812"/>
  <c r="I36" i="42812"/>
  <c r="I34" i="42812"/>
  <c r="G35" i="42812"/>
  <c r="E34" i="42812"/>
  <c r="AJ31" i="42812"/>
  <c r="U40" i="42812"/>
  <c r="W42" i="42812"/>
  <c r="W31" i="42812"/>
  <c r="X39" i="42812"/>
  <c r="X40" i="42812"/>
  <c r="AI37" i="42812"/>
  <c r="V33" i="42812"/>
  <c r="J39" i="42812"/>
  <c r="O28" i="42812"/>
  <c r="S35" i="42812"/>
  <c r="AH33" i="42812"/>
  <c r="F43" i="42812"/>
  <c r="W33" i="42812"/>
  <c r="X38" i="42812"/>
  <c r="AI36" i="42812"/>
  <c r="L55" i="42790" l="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1" i="42840" l="1"/>
  <c r="P22" i="42840"/>
  <c r="P21" i="42841"/>
  <c r="P22" i="42841"/>
  <c r="P21" i="42842"/>
  <c r="P22" i="42842"/>
  <c r="P21" i="42843"/>
  <c r="P22" i="42843"/>
  <c r="P21" i="42844"/>
  <c r="P22" i="42844"/>
  <c r="P21" i="42845"/>
  <c r="P22" i="42845"/>
  <c r="P21" i="42846"/>
  <c r="P22" i="42846"/>
  <c r="P21" i="42847"/>
  <c r="P22" i="42847"/>
  <c r="P21" i="42848"/>
  <c r="P22" i="42848"/>
  <c r="P21" i="42849"/>
  <c r="P22" i="42849"/>
  <c r="P21" i="42850"/>
  <c r="P22" i="42850"/>
  <c r="P21" i="42851"/>
  <c r="P22" i="42851"/>
  <c r="P21" i="42852"/>
  <c r="P22" i="42852"/>
  <c r="P21" i="42853"/>
  <c r="P22" i="42853"/>
  <c r="P21" i="42854"/>
  <c r="P22" i="42854"/>
  <c r="P21" i="42855"/>
  <c r="P22" i="42855"/>
  <c r="P22" i="42856"/>
  <c r="P21" i="42839"/>
  <c r="P22" i="42839"/>
  <c r="P5" i="42836"/>
  <c r="L5" i="42836"/>
  <c r="D8" i="42789"/>
  <c r="F5" i="42790" s="1"/>
  <c r="F6" i="42790"/>
  <c r="P33" i="42812"/>
  <c r="P36" i="42812"/>
  <c r="Q33" i="42812"/>
  <c r="Q42" i="42812"/>
  <c r="P28" i="42812"/>
  <c r="P37" i="42812"/>
  <c r="Q40" i="42812"/>
  <c r="P43" i="42812"/>
  <c r="Q30" i="42812"/>
  <c r="Q41" i="42812"/>
  <c r="P45" i="42812"/>
  <c r="P35" i="42812"/>
  <c r="P40" i="42812"/>
  <c r="P29" i="42812"/>
  <c r="P30" i="42812"/>
  <c r="P32" i="42812"/>
  <c r="P39" i="42812"/>
  <c r="Q45" i="42812"/>
  <c r="P41" i="42812"/>
  <c r="Q35" i="42812"/>
  <c r="P42" i="42812"/>
  <c r="Q32" i="42812"/>
  <c r="Q34" i="42812"/>
  <c r="Q39" i="42812"/>
  <c r="Q37" i="42812"/>
  <c r="Q38" i="42812"/>
  <c r="Q29" i="42812"/>
  <c r="Q36" i="42812"/>
  <c r="P31" i="42812"/>
  <c r="Q28" i="42812"/>
  <c r="Q44" i="42812"/>
  <c r="Q31" i="42812"/>
  <c r="Q43" i="42812"/>
  <c r="P38" i="42812"/>
  <c r="P34" i="42812"/>
  <c r="P44" i="42812"/>
  <c r="P46" i="42812" l="1"/>
  <c r="P47" i="42812"/>
  <c r="N28" i="42812"/>
  <c r="D48" i="42839"/>
  <c r="D48" i="42840"/>
  <c r="D48" i="42841"/>
  <c r="D48" i="42842"/>
  <c r="D48" i="42843"/>
  <c r="D48" i="42844"/>
  <c r="D48" i="42845"/>
  <c r="D48" i="42846"/>
  <c r="D48" i="42847"/>
  <c r="D48" i="42848"/>
  <c r="D48" i="42849"/>
  <c r="D48" i="42850"/>
  <c r="D48" i="42851"/>
  <c r="D48" i="42852"/>
  <c r="D48" i="42853"/>
  <c r="D48" i="42854"/>
  <c r="D48" i="42855"/>
  <c r="D48" i="42856"/>
  <c r="D48" i="42813"/>
  <c r="P48" i="42839"/>
  <c r="P48" i="42840"/>
  <c r="P48" i="42841"/>
  <c r="P48" i="42842"/>
  <c r="P48" i="42843"/>
  <c r="P48" i="42844"/>
  <c r="P48" i="42845"/>
  <c r="P48" i="42846"/>
  <c r="P48" i="42847"/>
  <c r="P48" i="42848"/>
  <c r="P48" i="42849"/>
  <c r="P48" i="42850"/>
  <c r="P48" i="42851"/>
  <c r="P48" i="42852"/>
  <c r="P48" i="42853"/>
  <c r="P48" i="42854"/>
  <c r="P48" i="42855"/>
  <c r="P48" i="42856"/>
  <c r="P48" i="42813"/>
  <c r="P4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AQ44" i="42812"/>
  <c r="AQ30" i="42812"/>
  <c r="AQ35" i="42812"/>
  <c r="AQ28" i="42812"/>
  <c r="AQ38" i="42812"/>
  <c r="AQ37" i="42812"/>
  <c r="AQ31" i="42812"/>
  <c r="AQ26" i="42812"/>
  <c r="AQ43" i="42812"/>
  <c r="AQ27" i="42812"/>
  <c r="AQ45" i="42812"/>
  <c r="AQ39" i="42812"/>
  <c r="AQ41" i="42812"/>
  <c r="AQ33" i="42812"/>
  <c r="AQ42" i="42812"/>
  <c r="AQ32" i="42812"/>
  <c r="AQ29" i="42812"/>
  <c r="AQ40" i="42812"/>
  <c r="AQ36" i="42812"/>
  <c r="AQ34" i="42812"/>
  <c r="P48" i="42812" l="1"/>
  <c r="P49" i="42812"/>
  <c r="L61" i="42790" s="1"/>
  <c r="K29" i="42790"/>
  <c r="L29" i="42790"/>
  <c r="M29"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40" i="42839"/>
  <c r="P41" i="42839"/>
  <c r="P42" i="42839"/>
  <c r="P43" i="42839"/>
  <c r="P44" i="42839"/>
  <c r="P45" i="42839"/>
  <c r="P46" i="42839"/>
  <c r="P47" i="42839"/>
  <c r="P39" i="42839"/>
  <c r="P25" i="42839"/>
  <c r="P26" i="42839"/>
  <c r="P27" i="42839"/>
  <c r="P28" i="42839"/>
  <c r="P29" i="42839"/>
  <c r="P30" i="42839"/>
  <c r="P31" i="42839"/>
  <c r="P32" i="42839"/>
  <c r="P33" i="42839"/>
  <c r="P34" i="42839"/>
  <c r="P35" i="42839"/>
  <c r="P36" i="42839"/>
  <c r="P37" i="42839"/>
  <c r="P24"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T28" i="42812"/>
  <c r="AI28" i="42812"/>
  <c r="D41" i="42812"/>
  <c r="AD28" i="42812"/>
  <c r="Z28" i="42812"/>
  <c r="U28" i="42812"/>
  <c r="AN28" i="42812"/>
  <c r="M28" i="42812"/>
  <c r="V28" i="42812"/>
  <c r="Y28" i="42812"/>
  <c r="W28" i="42812"/>
  <c r="AP28" i="42812"/>
  <c r="AB28" i="42812"/>
  <c r="AE28" i="42812"/>
  <c r="AH28" i="42812"/>
  <c r="S28" i="42812"/>
  <c r="X28" i="42812"/>
  <c r="AF28" i="42812"/>
  <c r="AO28" i="42812"/>
  <c r="AJ28" i="42812"/>
  <c r="AM28" i="42812"/>
  <c r="AK28" i="42812"/>
  <c r="AL28" i="42812"/>
  <c r="AA28" i="42812"/>
  <c r="AC28" i="42812"/>
  <c r="P9" i="42713" l="1"/>
  <c r="P10" i="42713"/>
  <c r="P11" i="42713"/>
  <c r="P12" i="42713"/>
  <c r="P13" i="42713"/>
  <c r="P14" i="42713"/>
  <c r="P15" i="42713"/>
  <c r="P17" i="42713"/>
  <c r="P18" i="42713"/>
  <c r="P20" i="42713"/>
  <c r="P24" i="42713"/>
  <c r="P25" i="42713"/>
  <c r="P26" i="42713"/>
  <c r="P27" i="42713"/>
  <c r="P28" i="42713"/>
  <c r="P29" i="42713"/>
  <c r="P30" i="42713"/>
  <c r="P31" i="42713"/>
  <c r="P32" i="42713"/>
  <c r="P33" i="42713"/>
  <c r="P34" i="42713"/>
  <c r="P35" i="42713"/>
  <c r="P36" i="42713"/>
  <c r="P37" i="42713"/>
  <c r="P39" i="42713"/>
  <c r="P40" i="42713"/>
  <c r="P41" i="42713"/>
  <c r="P42" i="42713"/>
  <c r="P43" i="42713"/>
  <c r="P44" i="42713"/>
  <c r="P45" i="42713"/>
  <c r="P46" i="42713"/>
  <c r="P47" i="42713"/>
  <c r="M26" i="42812"/>
  <c r="W26" i="42812"/>
  <c r="AN26" i="42812"/>
  <c r="AF26" i="42812"/>
  <c r="AH26" i="42812"/>
  <c r="Y26" i="42812"/>
  <c r="AM26" i="42812"/>
  <c r="G26" i="42812"/>
  <c r="AK26" i="42812"/>
  <c r="O26" i="42812"/>
  <c r="V26" i="42812"/>
  <c r="I26" i="42812"/>
  <c r="AJ26" i="42812"/>
  <c r="AE26" i="42812"/>
  <c r="AD26" i="42812"/>
  <c r="AI26" i="42812"/>
  <c r="AB26" i="42812"/>
  <c r="AP26" i="42812"/>
  <c r="S26" i="42812"/>
  <c r="AC26" i="42812"/>
  <c r="AO26" i="42812"/>
  <c r="U26" i="42812"/>
  <c r="H26" i="42812"/>
  <c r="X26" i="42812"/>
  <c r="Z26" i="42812"/>
  <c r="T26" i="42812"/>
  <c r="E26" i="42812"/>
  <c r="AL26" i="42812"/>
  <c r="D26" i="42812"/>
  <c r="AA26" i="42812"/>
  <c r="F26" i="42812"/>
  <c r="L26" i="42812"/>
  <c r="J625" i="42812" l="1"/>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40" i="42839" l="1"/>
  <c r="D41" i="42839"/>
  <c r="D42" i="42839"/>
  <c r="D43" i="42839"/>
  <c r="D44" i="42839"/>
  <c r="D45" i="42839"/>
  <c r="D46" i="42839"/>
  <c r="D47" i="42839"/>
  <c r="D40" i="42840"/>
  <c r="D41" i="42840"/>
  <c r="D42" i="42840"/>
  <c r="D43" i="42840"/>
  <c r="D44" i="42840"/>
  <c r="D45" i="42840"/>
  <c r="D46" i="42840"/>
  <c r="D47" i="42840"/>
  <c r="D40" i="42841"/>
  <c r="D41" i="42841"/>
  <c r="D42" i="42841"/>
  <c r="D43" i="42841"/>
  <c r="D44" i="42841"/>
  <c r="D45" i="42841"/>
  <c r="D46" i="42841"/>
  <c r="D47" i="42841"/>
  <c r="D40" i="42842"/>
  <c r="D41" i="42842"/>
  <c r="D42" i="42842"/>
  <c r="D43" i="42842"/>
  <c r="D44" i="42842"/>
  <c r="D45" i="42842"/>
  <c r="D46" i="42842"/>
  <c r="D47" i="42842"/>
  <c r="D40" i="42843"/>
  <c r="D41" i="42843"/>
  <c r="D42" i="42843"/>
  <c r="D43" i="42843"/>
  <c r="D44" i="42843"/>
  <c r="D45" i="42843"/>
  <c r="D46" i="42843"/>
  <c r="D47" i="42843"/>
  <c r="D40" i="42844"/>
  <c r="D41" i="42844"/>
  <c r="D42" i="42844"/>
  <c r="D43" i="42844"/>
  <c r="D44" i="42844"/>
  <c r="D45" i="42844"/>
  <c r="D46" i="42844"/>
  <c r="D47" i="42844"/>
  <c r="D40" i="42845"/>
  <c r="D41" i="42845"/>
  <c r="D42" i="42845"/>
  <c r="D43" i="42845"/>
  <c r="D44" i="42845"/>
  <c r="D45" i="42845"/>
  <c r="D46" i="42845"/>
  <c r="D47" i="42845"/>
  <c r="D40" i="42846"/>
  <c r="D41" i="42846"/>
  <c r="D42" i="42846"/>
  <c r="D43" i="42846"/>
  <c r="D44" i="42846"/>
  <c r="D45" i="42846"/>
  <c r="D46" i="42846"/>
  <c r="D47" i="42846"/>
  <c r="D40" i="42847"/>
  <c r="D41" i="42847"/>
  <c r="D42" i="42847"/>
  <c r="D43" i="42847"/>
  <c r="D44" i="42847"/>
  <c r="D45" i="42847"/>
  <c r="D46" i="42847"/>
  <c r="D47" i="42847"/>
  <c r="D40" i="42848"/>
  <c r="D41" i="42848"/>
  <c r="D42" i="42848"/>
  <c r="D43" i="42848"/>
  <c r="D44" i="42848"/>
  <c r="D45" i="42848"/>
  <c r="D46" i="42848"/>
  <c r="D47" i="42848"/>
  <c r="D40" i="42849"/>
  <c r="D41" i="42849"/>
  <c r="D42" i="42849"/>
  <c r="D43" i="42849"/>
  <c r="D44" i="42849"/>
  <c r="D45" i="42849"/>
  <c r="D46" i="42849"/>
  <c r="D47" i="42849"/>
  <c r="D40" i="42850"/>
  <c r="D41" i="42850"/>
  <c r="D42" i="42850"/>
  <c r="D43" i="42850"/>
  <c r="D44" i="42850"/>
  <c r="D45" i="42850"/>
  <c r="D46" i="42850"/>
  <c r="D47" i="42850"/>
  <c r="D40" i="42851"/>
  <c r="D41" i="42851"/>
  <c r="D42" i="42851"/>
  <c r="D43" i="42851"/>
  <c r="D44" i="42851"/>
  <c r="D45" i="42851"/>
  <c r="D46" i="42851"/>
  <c r="D47" i="42851"/>
  <c r="D40" i="42852"/>
  <c r="D41" i="42852"/>
  <c r="D42" i="42852"/>
  <c r="D43" i="42852"/>
  <c r="D44" i="42852"/>
  <c r="D45" i="42852"/>
  <c r="D46" i="42852"/>
  <c r="D47" i="42852"/>
  <c r="D40" i="42853"/>
  <c r="D41" i="42853"/>
  <c r="D42" i="42853"/>
  <c r="D43" i="42853"/>
  <c r="D44" i="42853"/>
  <c r="D45" i="42853"/>
  <c r="D46" i="42853"/>
  <c r="D47" i="42853"/>
  <c r="D40" i="42854"/>
  <c r="D41" i="42854"/>
  <c r="D42" i="42854"/>
  <c r="D43" i="42854"/>
  <c r="D44" i="42854"/>
  <c r="D45" i="42854"/>
  <c r="D46" i="42854"/>
  <c r="D47" i="42854"/>
  <c r="D40" i="42855"/>
  <c r="D41" i="42855"/>
  <c r="D42" i="42855"/>
  <c r="D43" i="42855"/>
  <c r="D44" i="42855"/>
  <c r="D45" i="42855"/>
  <c r="D46" i="42855"/>
  <c r="D47" i="42855"/>
  <c r="D40" i="42856"/>
  <c r="D41" i="42856"/>
  <c r="D42" i="42856"/>
  <c r="D43" i="42856"/>
  <c r="D44" i="42856"/>
  <c r="D45" i="42856"/>
  <c r="D46" i="42856"/>
  <c r="D47" i="42856"/>
  <c r="D40" i="42813"/>
  <c r="D41" i="42813"/>
  <c r="D42" i="42813"/>
  <c r="D43" i="42813"/>
  <c r="D44" i="42813"/>
  <c r="D45" i="42813"/>
  <c r="D46" i="42813"/>
  <c r="D47" i="42813"/>
  <c r="P47" i="42856"/>
  <c r="P47" i="42855"/>
  <c r="P47" i="42854"/>
  <c r="P47" i="42853"/>
  <c r="P47" i="42852"/>
  <c r="P47" i="42851"/>
  <c r="P47" i="42850"/>
  <c r="P47" i="42849"/>
  <c r="P47" i="42848"/>
  <c r="P47" i="42847"/>
  <c r="P47" i="42846"/>
  <c r="P47" i="42845"/>
  <c r="P47" i="42844"/>
  <c r="P47" i="42843"/>
  <c r="P47" i="42842"/>
  <c r="P47" i="42841"/>
  <c r="P47" i="42840"/>
  <c r="P47" i="42813"/>
  <c r="D80" i="42790"/>
  <c r="D81" i="42790"/>
  <c r="D82" i="42790"/>
  <c r="D83" i="42790"/>
  <c r="D84" i="42790"/>
  <c r="AP36" i="42812"/>
  <c r="AP32" i="42812"/>
  <c r="AP41" i="42812"/>
  <c r="AP33" i="42812"/>
  <c r="AP44" i="42812"/>
  <c r="AP34" i="42812"/>
  <c r="AP39" i="42812"/>
  <c r="AP30" i="42812"/>
  <c r="AP37" i="42812"/>
  <c r="AP31" i="42812"/>
  <c r="AP35" i="42812"/>
  <c r="AP27" i="42812"/>
  <c r="AP45" i="42812"/>
  <c r="AP42" i="42812"/>
  <c r="AP43" i="42812"/>
  <c r="AP40" i="42812"/>
  <c r="AP38" i="42812"/>
  <c r="AP29"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69" i="42790" l="1"/>
  <c r="D67" i="42790"/>
  <c r="D57" i="42790"/>
  <c r="D58" i="42790"/>
  <c r="D64" i="42790"/>
  <c r="D51" i="42790"/>
  <c r="D53" i="42790"/>
  <c r="D49" i="42790"/>
  <c r="D52" i="42790"/>
  <c r="D61" i="42790"/>
  <c r="D65" i="42790"/>
  <c r="D62" i="42790"/>
  <c r="D71" i="42790"/>
  <c r="D70" i="42790"/>
  <c r="D72" i="42790"/>
  <c r="P46" i="42856"/>
  <c r="P35" i="42856"/>
  <c r="P36" i="42856"/>
  <c r="P37" i="42856"/>
  <c r="P40" i="42855"/>
  <c r="P41" i="42855"/>
  <c r="P42" i="42855"/>
  <c r="P43" i="42855"/>
  <c r="P44" i="42855"/>
  <c r="P45" i="42855"/>
  <c r="P46" i="42855"/>
  <c r="P39" i="42855"/>
  <c r="P25" i="42855"/>
  <c r="P26" i="42855"/>
  <c r="P27" i="42855"/>
  <c r="P28" i="42855"/>
  <c r="P29" i="42855"/>
  <c r="P30" i="42855"/>
  <c r="P31" i="42855"/>
  <c r="P32" i="42855"/>
  <c r="P33" i="42855"/>
  <c r="P34" i="42855"/>
  <c r="P35" i="42855"/>
  <c r="P36" i="42855"/>
  <c r="P37" i="42855"/>
  <c r="P24" i="42855"/>
  <c r="P20" i="42855"/>
  <c r="P18" i="42855"/>
  <c r="P17" i="42855"/>
  <c r="P40" i="42854"/>
  <c r="P41" i="42854"/>
  <c r="P42" i="42854"/>
  <c r="P43" i="42854"/>
  <c r="P44" i="42854"/>
  <c r="P45" i="42854"/>
  <c r="P46" i="42854"/>
  <c r="P39" i="42854"/>
  <c r="P25" i="42854"/>
  <c r="P26" i="42854"/>
  <c r="P27" i="42854"/>
  <c r="P28" i="42854"/>
  <c r="P29" i="42854"/>
  <c r="P30" i="42854"/>
  <c r="P31" i="42854"/>
  <c r="P32" i="42854"/>
  <c r="P33" i="42854"/>
  <c r="P34" i="42854"/>
  <c r="P35" i="42854"/>
  <c r="P36" i="42854"/>
  <c r="P37" i="42854"/>
  <c r="P24" i="42854"/>
  <c r="P20" i="42854"/>
  <c r="P18" i="42854"/>
  <c r="P17" i="42854"/>
  <c r="P40" i="42853"/>
  <c r="P41" i="42853"/>
  <c r="P42" i="42853"/>
  <c r="P43" i="42853"/>
  <c r="P44" i="42853"/>
  <c r="P45" i="42853"/>
  <c r="P46" i="42853"/>
  <c r="P39" i="42853"/>
  <c r="P25" i="42853"/>
  <c r="P26" i="42853"/>
  <c r="P27" i="42853"/>
  <c r="P28" i="42853"/>
  <c r="P29" i="42853"/>
  <c r="P30" i="42853"/>
  <c r="P31" i="42853"/>
  <c r="P32" i="42853"/>
  <c r="P33" i="42853"/>
  <c r="P34" i="42853"/>
  <c r="P35" i="42853"/>
  <c r="P36" i="42853"/>
  <c r="P37" i="42853"/>
  <c r="P24" i="42853"/>
  <c r="P20" i="42853"/>
  <c r="P18" i="42853"/>
  <c r="P17" i="42853"/>
  <c r="P40" i="42852"/>
  <c r="P41" i="42852"/>
  <c r="P42" i="42852"/>
  <c r="P43" i="42852"/>
  <c r="P44" i="42852"/>
  <c r="P45" i="42852"/>
  <c r="P46" i="42852"/>
  <c r="P39" i="42852"/>
  <c r="P25" i="42852"/>
  <c r="P26" i="42852"/>
  <c r="P27" i="42852"/>
  <c r="P28" i="42852"/>
  <c r="P29" i="42852"/>
  <c r="P30" i="42852"/>
  <c r="P31" i="42852"/>
  <c r="P32" i="42852"/>
  <c r="P33" i="42852"/>
  <c r="P34" i="42852"/>
  <c r="P35" i="42852"/>
  <c r="P36" i="42852"/>
  <c r="P37" i="42852"/>
  <c r="P24" i="42852"/>
  <c r="P20" i="42852"/>
  <c r="P18" i="42852"/>
  <c r="P17" i="42852"/>
  <c r="P40" i="42851"/>
  <c r="P41" i="42851"/>
  <c r="P42" i="42851"/>
  <c r="P43" i="42851"/>
  <c r="P44" i="42851"/>
  <c r="P45" i="42851"/>
  <c r="P46" i="42851"/>
  <c r="P39" i="42851"/>
  <c r="P25" i="42851"/>
  <c r="P26" i="42851"/>
  <c r="P27" i="42851"/>
  <c r="P28" i="42851"/>
  <c r="P29" i="42851"/>
  <c r="P30" i="42851"/>
  <c r="P31" i="42851"/>
  <c r="P32" i="42851"/>
  <c r="P33" i="42851"/>
  <c r="P34" i="42851"/>
  <c r="P35" i="42851"/>
  <c r="P36" i="42851"/>
  <c r="P37" i="42851"/>
  <c r="P24" i="42851"/>
  <c r="P20" i="42851"/>
  <c r="P18" i="42851"/>
  <c r="P17" i="42851"/>
  <c r="P40" i="42850"/>
  <c r="P41" i="42850"/>
  <c r="P42" i="42850"/>
  <c r="P43" i="42850"/>
  <c r="P44" i="42850"/>
  <c r="P45" i="42850"/>
  <c r="P46" i="42850"/>
  <c r="P39" i="42850"/>
  <c r="P25" i="42850"/>
  <c r="P26" i="42850"/>
  <c r="P27" i="42850"/>
  <c r="P28" i="42850"/>
  <c r="P29" i="42850"/>
  <c r="P30" i="42850"/>
  <c r="P31" i="42850"/>
  <c r="P32" i="42850"/>
  <c r="P33" i="42850"/>
  <c r="P34" i="42850"/>
  <c r="P35" i="42850"/>
  <c r="P36" i="42850"/>
  <c r="P37" i="42850"/>
  <c r="P24" i="42850"/>
  <c r="P20" i="42850"/>
  <c r="P18" i="42850"/>
  <c r="P17" i="42850"/>
  <c r="P40" i="42849"/>
  <c r="P41" i="42849"/>
  <c r="P42" i="42849"/>
  <c r="P43" i="42849"/>
  <c r="P44" i="42849"/>
  <c r="P45" i="42849"/>
  <c r="P46" i="42849"/>
  <c r="P39" i="42849"/>
  <c r="P25" i="42849"/>
  <c r="P26" i="42849"/>
  <c r="P27" i="42849"/>
  <c r="P28" i="42849"/>
  <c r="P29" i="42849"/>
  <c r="P30" i="42849"/>
  <c r="P31" i="42849"/>
  <c r="P32" i="42849"/>
  <c r="P33" i="42849"/>
  <c r="P34" i="42849"/>
  <c r="P35" i="42849"/>
  <c r="P36" i="42849"/>
  <c r="P37" i="42849"/>
  <c r="P24" i="42849"/>
  <c r="P20" i="42849"/>
  <c r="P18" i="42849"/>
  <c r="P17" i="42849"/>
  <c r="P40" i="42848"/>
  <c r="P41" i="42848"/>
  <c r="P42" i="42848"/>
  <c r="P43" i="42848"/>
  <c r="P44" i="42848"/>
  <c r="P45" i="42848"/>
  <c r="P46" i="42848"/>
  <c r="P39" i="42848"/>
  <c r="P25" i="42848"/>
  <c r="P26" i="42848"/>
  <c r="P27" i="42848"/>
  <c r="P28" i="42848"/>
  <c r="P29" i="42848"/>
  <c r="P30" i="42848"/>
  <c r="P31" i="42848"/>
  <c r="P32" i="42848"/>
  <c r="P33" i="42848"/>
  <c r="P34" i="42848"/>
  <c r="P35" i="42848"/>
  <c r="P36" i="42848"/>
  <c r="P37" i="42848"/>
  <c r="P24" i="42848"/>
  <c r="P20" i="42848"/>
  <c r="P18" i="42848"/>
  <c r="P17" i="42848"/>
  <c r="P40" i="42847"/>
  <c r="P41" i="42847"/>
  <c r="P42" i="42847"/>
  <c r="P43" i="42847"/>
  <c r="P44" i="42847"/>
  <c r="P45" i="42847"/>
  <c r="P46" i="42847"/>
  <c r="P39" i="42847"/>
  <c r="P25" i="42847"/>
  <c r="P26" i="42847"/>
  <c r="P27" i="42847"/>
  <c r="P28" i="42847"/>
  <c r="P29" i="42847"/>
  <c r="P30" i="42847"/>
  <c r="P31" i="42847"/>
  <c r="P32" i="42847"/>
  <c r="P33" i="42847"/>
  <c r="P34" i="42847"/>
  <c r="P35" i="42847"/>
  <c r="P36" i="42847"/>
  <c r="P37" i="42847"/>
  <c r="P24" i="42847"/>
  <c r="P20" i="42847"/>
  <c r="P18" i="42847"/>
  <c r="P17" i="42847"/>
  <c r="P40" i="42846"/>
  <c r="P41" i="42846"/>
  <c r="P42" i="42846"/>
  <c r="P43" i="42846"/>
  <c r="P44" i="42846"/>
  <c r="P45" i="42846"/>
  <c r="P46" i="42846"/>
  <c r="P39" i="42846"/>
  <c r="P27" i="42846"/>
  <c r="P28" i="42846"/>
  <c r="P29" i="42846"/>
  <c r="P30" i="42846"/>
  <c r="P31" i="42846"/>
  <c r="P32" i="42846"/>
  <c r="P33" i="42846"/>
  <c r="P34" i="42846"/>
  <c r="P35" i="42846"/>
  <c r="P36" i="42846"/>
  <c r="P37" i="42846"/>
  <c r="P25" i="42846"/>
  <c r="P26" i="42846"/>
  <c r="P24" i="42846"/>
  <c r="P20" i="42846"/>
  <c r="P18" i="42846"/>
  <c r="P17" i="42846"/>
  <c r="P40" i="42845"/>
  <c r="P41" i="42845"/>
  <c r="P42" i="42845"/>
  <c r="P43" i="42845"/>
  <c r="P44" i="42845"/>
  <c r="P45" i="42845"/>
  <c r="P46" i="42845"/>
  <c r="P39" i="42845"/>
  <c r="P25" i="42845"/>
  <c r="P26" i="42845"/>
  <c r="P27" i="42845"/>
  <c r="P28" i="42845"/>
  <c r="P29" i="42845"/>
  <c r="P30" i="42845"/>
  <c r="P31" i="42845"/>
  <c r="P32" i="42845"/>
  <c r="P33" i="42845"/>
  <c r="P34" i="42845"/>
  <c r="P35" i="42845"/>
  <c r="P36" i="42845"/>
  <c r="P37" i="42845"/>
  <c r="P24" i="42845"/>
  <c r="P20" i="42845"/>
  <c r="P18" i="42845"/>
  <c r="P17" i="42845"/>
  <c r="P10" i="42845"/>
  <c r="P11" i="42845"/>
  <c r="P12" i="42845"/>
  <c r="P13" i="42845"/>
  <c r="P14" i="42845"/>
  <c r="P15" i="42845"/>
  <c r="P9" i="42845"/>
  <c r="P40" i="42844"/>
  <c r="P41" i="42844"/>
  <c r="P42" i="42844"/>
  <c r="P43" i="42844"/>
  <c r="P44" i="42844"/>
  <c r="P45" i="42844"/>
  <c r="P46" i="42844"/>
  <c r="P39" i="42844"/>
  <c r="P25" i="42844"/>
  <c r="P26" i="42844"/>
  <c r="P27" i="42844"/>
  <c r="P28" i="42844"/>
  <c r="P29" i="42844"/>
  <c r="P30" i="42844"/>
  <c r="P31" i="42844"/>
  <c r="P32" i="42844"/>
  <c r="P33" i="42844"/>
  <c r="P34" i="42844"/>
  <c r="P35" i="42844"/>
  <c r="P36" i="42844"/>
  <c r="P37" i="42844"/>
  <c r="P24" i="42844"/>
  <c r="P20" i="42844"/>
  <c r="P18" i="42844"/>
  <c r="P17" i="42844"/>
  <c r="P10" i="42844"/>
  <c r="P11" i="42844"/>
  <c r="P12" i="42844"/>
  <c r="P13" i="42844"/>
  <c r="P14" i="42844"/>
  <c r="P15" i="42844"/>
  <c r="P9" i="42844"/>
  <c r="P40" i="42843"/>
  <c r="P41" i="42843"/>
  <c r="P42" i="42843"/>
  <c r="P43" i="42843"/>
  <c r="P44" i="42843"/>
  <c r="P45" i="42843"/>
  <c r="P46" i="42843"/>
  <c r="P39" i="42843"/>
  <c r="P25" i="42843"/>
  <c r="P26" i="42843"/>
  <c r="P27" i="42843"/>
  <c r="P28" i="42843"/>
  <c r="P29" i="42843"/>
  <c r="P30" i="42843"/>
  <c r="P31" i="42843"/>
  <c r="P32" i="42843"/>
  <c r="P33" i="42843"/>
  <c r="P34" i="42843"/>
  <c r="P35" i="42843"/>
  <c r="P36" i="42843"/>
  <c r="P37" i="42843"/>
  <c r="P24" i="42843"/>
  <c r="P20" i="42843"/>
  <c r="P18" i="42843"/>
  <c r="P17" i="42843"/>
  <c r="P10" i="42843"/>
  <c r="P11" i="42843"/>
  <c r="P12" i="42843"/>
  <c r="P13" i="42843"/>
  <c r="P14" i="42843"/>
  <c r="P15" i="42843"/>
  <c r="P9" i="42843"/>
  <c r="P40" i="42842"/>
  <c r="P41" i="42842"/>
  <c r="P42" i="42842"/>
  <c r="P43" i="42842"/>
  <c r="P44" i="42842"/>
  <c r="P45" i="42842"/>
  <c r="P46" i="42842"/>
  <c r="P39" i="42842"/>
  <c r="P25" i="42842"/>
  <c r="P26" i="42842"/>
  <c r="P27" i="42842"/>
  <c r="P28" i="42842"/>
  <c r="P29" i="42842"/>
  <c r="P30" i="42842"/>
  <c r="P31" i="42842"/>
  <c r="P32" i="42842"/>
  <c r="P33" i="42842"/>
  <c r="P34" i="42842"/>
  <c r="P35" i="42842"/>
  <c r="P36" i="42842"/>
  <c r="P37" i="42842"/>
  <c r="P24" i="42842"/>
  <c r="P20" i="42842"/>
  <c r="P18" i="42842"/>
  <c r="P17" i="42842"/>
  <c r="P10" i="42842"/>
  <c r="P11" i="42842"/>
  <c r="P12" i="42842"/>
  <c r="P13" i="42842"/>
  <c r="P14" i="42842"/>
  <c r="P15" i="42842"/>
  <c r="P9" i="42842"/>
  <c r="P40" i="42841"/>
  <c r="P41" i="42841"/>
  <c r="P42" i="42841"/>
  <c r="P43" i="42841"/>
  <c r="P44" i="42841"/>
  <c r="P45" i="42841"/>
  <c r="P46" i="42841"/>
  <c r="P39" i="42841"/>
  <c r="P25" i="42841"/>
  <c r="P26" i="42841"/>
  <c r="P27" i="42841"/>
  <c r="P28" i="42841"/>
  <c r="P29" i="42841"/>
  <c r="P30" i="42841"/>
  <c r="P31" i="42841"/>
  <c r="P32" i="42841"/>
  <c r="P33" i="42841"/>
  <c r="P34" i="42841"/>
  <c r="P35" i="42841"/>
  <c r="P36" i="42841"/>
  <c r="P37" i="42841"/>
  <c r="P24" i="42841"/>
  <c r="P20" i="42841"/>
  <c r="P18" i="42841"/>
  <c r="P17" i="42841"/>
  <c r="P10" i="42841"/>
  <c r="P11" i="42841"/>
  <c r="P12" i="42841"/>
  <c r="P13" i="42841"/>
  <c r="P14" i="42841"/>
  <c r="P15" i="42841"/>
  <c r="P9" i="42841"/>
  <c r="P40" i="42840"/>
  <c r="P41" i="42840"/>
  <c r="P42" i="42840"/>
  <c r="P43" i="42840"/>
  <c r="P44" i="42840"/>
  <c r="P45" i="42840"/>
  <c r="P46" i="42840"/>
  <c r="P39" i="42840"/>
  <c r="P25" i="42840"/>
  <c r="P26" i="42840"/>
  <c r="P27" i="42840"/>
  <c r="P28" i="42840"/>
  <c r="P29" i="42840"/>
  <c r="P30" i="42840"/>
  <c r="P31" i="42840"/>
  <c r="P32" i="42840"/>
  <c r="P33" i="42840"/>
  <c r="P34" i="42840"/>
  <c r="P35" i="42840"/>
  <c r="P36" i="42840"/>
  <c r="P37" i="42840"/>
  <c r="P24" i="42840"/>
  <c r="P20" i="42840"/>
  <c r="P18" i="42840"/>
  <c r="P17" i="42840"/>
  <c r="P10" i="42840"/>
  <c r="P11" i="42840"/>
  <c r="P12" i="42840"/>
  <c r="P13" i="42840"/>
  <c r="P14" i="42840"/>
  <c r="P15" i="42840"/>
  <c r="P9" i="42840"/>
  <c r="P17" i="42839"/>
  <c r="P10" i="42839"/>
  <c r="P11" i="42839"/>
  <c r="P12" i="42839"/>
  <c r="P13" i="42839"/>
  <c r="P14" i="42839"/>
  <c r="P15" i="42839"/>
  <c r="P9" i="42839"/>
  <c r="D12" i="42813"/>
  <c r="P40" i="42813"/>
  <c r="P41" i="42813"/>
  <c r="P42" i="42813"/>
  <c r="P43" i="42813"/>
  <c r="P44" i="42813"/>
  <c r="P45" i="42813"/>
  <c r="P46" i="42813"/>
  <c r="P39" i="42813"/>
  <c r="P25" i="42813"/>
  <c r="P26" i="42813"/>
  <c r="P27" i="42813"/>
  <c r="P28" i="42813"/>
  <c r="P29" i="42813"/>
  <c r="P30" i="42813"/>
  <c r="P31" i="42813"/>
  <c r="P32" i="42813"/>
  <c r="P33" i="42813"/>
  <c r="P34" i="42813"/>
  <c r="P35" i="42813"/>
  <c r="P36" i="42813"/>
  <c r="P37" i="42813"/>
  <c r="P24" i="42813"/>
  <c r="P20" i="42813"/>
  <c r="P18" i="42813"/>
  <c r="P17" i="42813"/>
  <c r="D20" i="42813"/>
  <c r="D10" i="42813"/>
  <c r="P10" i="42813"/>
  <c r="P11" i="42813"/>
  <c r="P12" i="42813"/>
  <c r="P13" i="42813"/>
  <c r="P14" i="42813"/>
  <c r="P15" i="42813"/>
  <c r="P9" i="42813"/>
  <c r="D39" i="42856"/>
  <c r="D37" i="42856"/>
  <c r="D36" i="42856"/>
  <c r="D35" i="42856"/>
  <c r="D34" i="42856"/>
  <c r="D33" i="42856"/>
  <c r="D32" i="42856"/>
  <c r="D31" i="42856"/>
  <c r="D30" i="42856"/>
  <c r="D29" i="42856"/>
  <c r="D28" i="42856"/>
  <c r="D27" i="42856"/>
  <c r="D26" i="42856"/>
  <c r="D25" i="42856"/>
  <c r="D24" i="42856"/>
  <c r="D22" i="42856"/>
  <c r="D21" i="42856"/>
  <c r="D20" i="42856"/>
  <c r="D18" i="42856"/>
  <c r="D17" i="42856"/>
  <c r="D15" i="42856"/>
  <c r="D14" i="42856"/>
  <c r="D13" i="42856"/>
  <c r="D12" i="42856"/>
  <c r="D11" i="42856"/>
  <c r="D10" i="42856"/>
  <c r="D9" i="42856"/>
  <c r="M5" i="42856"/>
  <c r="K5" i="42856"/>
  <c r="K2" i="42856"/>
  <c r="I2" i="42856"/>
  <c r="D39" i="42855"/>
  <c r="D37" i="42855"/>
  <c r="D36" i="42855"/>
  <c r="D35" i="42855"/>
  <c r="D34" i="42855"/>
  <c r="D33" i="42855"/>
  <c r="D32" i="42855"/>
  <c r="D31" i="42855"/>
  <c r="D30" i="42855"/>
  <c r="D29" i="42855"/>
  <c r="D28" i="42855"/>
  <c r="D27" i="42855"/>
  <c r="D26" i="42855"/>
  <c r="D25" i="42855"/>
  <c r="D24" i="42855"/>
  <c r="D22" i="42855"/>
  <c r="D21" i="42855"/>
  <c r="D20" i="42855"/>
  <c r="D18" i="42855"/>
  <c r="D17" i="42855"/>
  <c r="D15" i="42855"/>
  <c r="D14" i="42855"/>
  <c r="D13" i="42855"/>
  <c r="D12" i="42855"/>
  <c r="D11" i="42855"/>
  <c r="D10" i="42855"/>
  <c r="D9" i="42855"/>
  <c r="M5" i="42855"/>
  <c r="K5" i="42855"/>
  <c r="K2" i="42855"/>
  <c r="I2" i="42855"/>
  <c r="D39" i="42854"/>
  <c r="D37" i="42854"/>
  <c r="D36" i="42854"/>
  <c r="D35" i="42854"/>
  <c r="D34" i="42854"/>
  <c r="D33" i="42854"/>
  <c r="D32" i="42854"/>
  <c r="D31" i="42854"/>
  <c r="D30" i="42854"/>
  <c r="D29" i="42854"/>
  <c r="D28" i="42854"/>
  <c r="D27" i="42854"/>
  <c r="D26" i="42854"/>
  <c r="D25" i="42854"/>
  <c r="D24" i="42854"/>
  <c r="D22" i="42854"/>
  <c r="D21" i="42854"/>
  <c r="D20" i="42854"/>
  <c r="D18" i="42854"/>
  <c r="D17" i="42854"/>
  <c r="D15" i="42854"/>
  <c r="D14" i="42854"/>
  <c r="D13" i="42854"/>
  <c r="D12" i="42854"/>
  <c r="D11" i="42854"/>
  <c r="D10" i="42854"/>
  <c r="D9" i="42854"/>
  <c r="M5" i="42854"/>
  <c r="K5" i="42854"/>
  <c r="K2" i="42854"/>
  <c r="I2" i="42854"/>
  <c r="D39" i="42853"/>
  <c r="D37" i="42853"/>
  <c r="D36" i="42853"/>
  <c r="D35" i="42853"/>
  <c r="D34" i="42853"/>
  <c r="D33" i="42853"/>
  <c r="D32" i="42853"/>
  <c r="D31" i="42853"/>
  <c r="D30" i="42853"/>
  <c r="D29" i="42853"/>
  <c r="D28" i="42853"/>
  <c r="D27" i="42853"/>
  <c r="D26" i="42853"/>
  <c r="D25" i="42853"/>
  <c r="D24" i="42853"/>
  <c r="D22" i="42853"/>
  <c r="D21" i="42853"/>
  <c r="D20" i="42853"/>
  <c r="D18" i="42853"/>
  <c r="D17" i="42853"/>
  <c r="D15" i="42853"/>
  <c r="D14" i="42853"/>
  <c r="D13" i="42853"/>
  <c r="D12" i="42853"/>
  <c r="D11" i="42853"/>
  <c r="D10" i="42853"/>
  <c r="D9" i="42853"/>
  <c r="M5" i="42853"/>
  <c r="K5" i="42853"/>
  <c r="K2" i="42853"/>
  <c r="I2" i="42853"/>
  <c r="D39" i="42852"/>
  <c r="D37" i="42852"/>
  <c r="D36" i="42852"/>
  <c r="D35" i="42852"/>
  <c r="D34" i="42852"/>
  <c r="D33" i="42852"/>
  <c r="D32" i="42852"/>
  <c r="D31" i="42852"/>
  <c r="D30" i="42852"/>
  <c r="D29" i="42852"/>
  <c r="D28" i="42852"/>
  <c r="D27" i="42852"/>
  <c r="D26" i="42852"/>
  <c r="D25" i="42852"/>
  <c r="D24" i="42852"/>
  <c r="D22" i="42852"/>
  <c r="D21" i="42852"/>
  <c r="D20" i="42852"/>
  <c r="D18" i="42852"/>
  <c r="D17" i="42852"/>
  <c r="D15" i="42852"/>
  <c r="D14" i="42852"/>
  <c r="D13" i="42852"/>
  <c r="D12" i="42852"/>
  <c r="D11" i="42852"/>
  <c r="D10" i="42852"/>
  <c r="D9" i="42852"/>
  <c r="M5" i="42852"/>
  <c r="K5" i="42852"/>
  <c r="K2" i="42852"/>
  <c r="I2" i="42852"/>
  <c r="D39" i="42851"/>
  <c r="D37" i="42851"/>
  <c r="D36" i="42851"/>
  <c r="D35" i="42851"/>
  <c r="D34" i="42851"/>
  <c r="D33" i="42851"/>
  <c r="D32" i="42851"/>
  <c r="D31" i="42851"/>
  <c r="D30" i="42851"/>
  <c r="D29" i="42851"/>
  <c r="D28" i="42851"/>
  <c r="D27" i="42851"/>
  <c r="D26" i="42851"/>
  <c r="D25" i="42851"/>
  <c r="D24" i="42851"/>
  <c r="D22" i="42851"/>
  <c r="D21" i="42851"/>
  <c r="D20" i="42851"/>
  <c r="D18" i="42851"/>
  <c r="D17" i="42851"/>
  <c r="D15" i="42851"/>
  <c r="D14" i="42851"/>
  <c r="D13" i="42851"/>
  <c r="D12" i="42851"/>
  <c r="D11" i="42851"/>
  <c r="D10" i="42851"/>
  <c r="D9" i="42851"/>
  <c r="M5" i="42851"/>
  <c r="K5" i="42851"/>
  <c r="K2" i="42851"/>
  <c r="I2" i="42851"/>
  <c r="D39" i="42850"/>
  <c r="D37" i="42850"/>
  <c r="D36" i="42850"/>
  <c r="D35" i="42850"/>
  <c r="D34" i="42850"/>
  <c r="D33" i="42850"/>
  <c r="D32" i="42850"/>
  <c r="D31" i="42850"/>
  <c r="D30" i="42850"/>
  <c r="D29" i="42850"/>
  <c r="D28" i="42850"/>
  <c r="D27" i="42850"/>
  <c r="D26" i="42850"/>
  <c r="D25" i="42850"/>
  <c r="D24" i="42850"/>
  <c r="D22" i="42850"/>
  <c r="D21" i="42850"/>
  <c r="D20" i="42850"/>
  <c r="D18" i="42850"/>
  <c r="D17" i="42850"/>
  <c r="D15" i="42850"/>
  <c r="D14" i="42850"/>
  <c r="D13" i="42850"/>
  <c r="D12" i="42850"/>
  <c r="D11" i="42850"/>
  <c r="D10" i="42850"/>
  <c r="D9" i="42850"/>
  <c r="M5" i="42850"/>
  <c r="K5" i="42850"/>
  <c r="K2" i="42850"/>
  <c r="I2" i="42850"/>
  <c r="D39" i="42849"/>
  <c r="D37" i="42849"/>
  <c r="D36" i="42849"/>
  <c r="D35" i="42849"/>
  <c r="D34" i="42849"/>
  <c r="D33" i="42849"/>
  <c r="D32" i="42849"/>
  <c r="D31" i="42849"/>
  <c r="D30" i="42849"/>
  <c r="D29" i="42849"/>
  <c r="D28" i="42849"/>
  <c r="D27" i="42849"/>
  <c r="D26" i="42849"/>
  <c r="D25" i="42849"/>
  <c r="D24" i="42849"/>
  <c r="D22" i="42849"/>
  <c r="D21" i="42849"/>
  <c r="D20" i="42849"/>
  <c r="D18" i="42849"/>
  <c r="D17" i="42849"/>
  <c r="D15" i="42849"/>
  <c r="D14" i="42849"/>
  <c r="D13" i="42849"/>
  <c r="D12" i="42849"/>
  <c r="D11" i="42849"/>
  <c r="D10" i="42849"/>
  <c r="D9" i="42849"/>
  <c r="M5" i="42849"/>
  <c r="K5" i="42849"/>
  <c r="K2" i="42849"/>
  <c r="I2" i="42849"/>
  <c r="D39" i="42848"/>
  <c r="D37" i="42848"/>
  <c r="D36" i="42848"/>
  <c r="D35" i="42848"/>
  <c r="D34" i="42848"/>
  <c r="D33" i="42848"/>
  <c r="D32" i="42848"/>
  <c r="D31" i="42848"/>
  <c r="D30" i="42848"/>
  <c r="D29" i="42848"/>
  <c r="D28" i="42848"/>
  <c r="D27" i="42848"/>
  <c r="D26" i="42848"/>
  <c r="D25" i="42848"/>
  <c r="D24" i="42848"/>
  <c r="D22" i="42848"/>
  <c r="D21" i="42848"/>
  <c r="D20" i="42848"/>
  <c r="D18" i="42848"/>
  <c r="D17" i="42848"/>
  <c r="D15" i="42848"/>
  <c r="D14" i="42848"/>
  <c r="D13" i="42848"/>
  <c r="D12" i="42848"/>
  <c r="D11" i="42848"/>
  <c r="D10" i="42848"/>
  <c r="D9" i="42848"/>
  <c r="M5" i="42848"/>
  <c r="K5" i="42848"/>
  <c r="K2" i="42848"/>
  <c r="I2" i="42848"/>
  <c r="D39" i="42847"/>
  <c r="D37" i="42847"/>
  <c r="D36" i="42847"/>
  <c r="D35" i="42847"/>
  <c r="D34" i="42847"/>
  <c r="D33" i="42847"/>
  <c r="D32" i="42847"/>
  <c r="D31" i="42847"/>
  <c r="D30" i="42847"/>
  <c r="D29" i="42847"/>
  <c r="D28" i="42847"/>
  <c r="D27" i="42847"/>
  <c r="D26" i="42847"/>
  <c r="D25" i="42847"/>
  <c r="D24" i="42847"/>
  <c r="D22" i="42847"/>
  <c r="D21" i="42847"/>
  <c r="D20" i="42847"/>
  <c r="D18" i="42847"/>
  <c r="D17" i="42847"/>
  <c r="D15" i="42847"/>
  <c r="D14" i="42847"/>
  <c r="D13" i="42847"/>
  <c r="D12" i="42847"/>
  <c r="D11" i="42847"/>
  <c r="D10" i="42847"/>
  <c r="D9" i="42847"/>
  <c r="M5" i="42847"/>
  <c r="K5" i="42847"/>
  <c r="K2" i="42847"/>
  <c r="I2" i="42847"/>
  <c r="D39" i="42846"/>
  <c r="D37" i="42846"/>
  <c r="D36" i="42846"/>
  <c r="D35" i="42846"/>
  <c r="D34" i="42846"/>
  <c r="D33" i="42846"/>
  <c r="D32" i="42846"/>
  <c r="D31" i="42846"/>
  <c r="D30" i="42846"/>
  <c r="D29" i="42846"/>
  <c r="D28" i="42846"/>
  <c r="D27" i="42846"/>
  <c r="D26" i="42846"/>
  <c r="D25" i="42846"/>
  <c r="D24" i="42846"/>
  <c r="D22" i="42846"/>
  <c r="D21" i="42846"/>
  <c r="D20" i="42846"/>
  <c r="D18" i="42846"/>
  <c r="D17" i="42846"/>
  <c r="D15" i="42846"/>
  <c r="D14" i="42846"/>
  <c r="D13" i="42846"/>
  <c r="D12" i="42846"/>
  <c r="D11" i="42846"/>
  <c r="D10" i="42846"/>
  <c r="D9" i="42846"/>
  <c r="M5" i="42846"/>
  <c r="K5" i="42846"/>
  <c r="K2" i="42846"/>
  <c r="I2" i="42846"/>
  <c r="D39" i="42845"/>
  <c r="D37" i="42845"/>
  <c r="D36" i="42845"/>
  <c r="D35" i="42845"/>
  <c r="D34" i="42845"/>
  <c r="D33" i="42845"/>
  <c r="D32" i="42845"/>
  <c r="D31" i="42845"/>
  <c r="D30" i="42845"/>
  <c r="D29" i="42845"/>
  <c r="D28" i="42845"/>
  <c r="D27" i="42845"/>
  <c r="D26" i="42845"/>
  <c r="D25" i="42845"/>
  <c r="D24" i="42845"/>
  <c r="D22" i="42845"/>
  <c r="D21" i="42845"/>
  <c r="D20" i="42845"/>
  <c r="D18" i="42845"/>
  <c r="D17" i="42845"/>
  <c r="D15" i="42845"/>
  <c r="D14" i="42845"/>
  <c r="D13" i="42845"/>
  <c r="D12" i="42845"/>
  <c r="D11" i="42845"/>
  <c r="D10" i="42845"/>
  <c r="D9" i="42845"/>
  <c r="M5" i="42845"/>
  <c r="K5" i="42845"/>
  <c r="K2" i="42845"/>
  <c r="I2" i="42845"/>
  <c r="D39" i="42844"/>
  <c r="D37" i="42844"/>
  <c r="D36" i="42844"/>
  <c r="D35" i="42844"/>
  <c r="D34" i="42844"/>
  <c r="D33" i="42844"/>
  <c r="D32" i="42844"/>
  <c r="D31" i="42844"/>
  <c r="D30" i="42844"/>
  <c r="D29" i="42844"/>
  <c r="D28" i="42844"/>
  <c r="D27" i="42844"/>
  <c r="D26" i="42844"/>
  <c r="D25" i="42844"/>
  <c r="D24" i="42844"/>
  <c r="D22" i="42844"/>
  <c r="D21" i="42844"/>
  <c r="D20" i="42844"/>
  <c r="D18" i="42844"/>
  <c r="D17" i="42844"/>
  <c r="D15" i="42844"/>
  <c r="D14" i="42844"/>
  <c r="D13" i="42844"/>
  <c r="D12" i="42844"/>
  <c r="D11" i="42844"/>
  <c r="D10" i="42844"/>
  <c r="D9" i="42844"/>
  <c r="M5" i="42844"/>
  <c r="K5" i="42844"/>
  <c r="K2" i="42844"/>
  <c r="I2" i="42844"/>
  <c r="D39" i="42843"/>
  <c r="D37" i="42843"/>
  <c r="D36" i="42843"/>
  <c r="D35" i="42843"/>
  <c r="D34" i="42843"/>
  <c r="D33" i="42843"/>
  <c r="D32" i="42843"/>
  <c r="D31" i="42843"/>
  <c r="D30" i="42843"/>
  <c r="D29" i="42843"/>
  <c r="D28" i="42843"/>
  <c r="D27" i="42843"/>
  <c r="D26" i="42843"/>
  <c r="D25" i="42843"/>
  <c r="D24" i="42843"/>
  <c r="D22" i="42843"/>
  <c r="D21" i="42843"/>
  <c r="D20" i="42843"/>
  <c r="D18" i="42843"/>
  <c r="D17" i="42843"/>
  <c r="D15" i="42843"/>
  <c r="D14" i="42843"/>
  <c r="D13" i="42843"/>
  <c r="D12" i="42843"/>
  <c r="D11" i="42843"/>
  <c r="D10" i="42843"/>
  <c r="D9" i="42843"/>
  <c r="M5" i="42843"/>
  <c r="K5" i="42843"/>
  <c r="K2" i="42843"/>
  <c r="I2" i="42843"/>
  <c r="D39" i="42842"/>
  <c r="D37" i="42842"/>
  <c r="D36" i="42842"/>
  <c r="D35" i="42842"/>
  <c r="D34" i="42842"/>
  <c r="D33" i="42842"/>
  <c r="D32" i="42842"/>
  <c r="D31" i="42842"/>
  <c r="D30" i="42842"/>
  <c r="D29" i="42842"/>
  <c r="D28" i="42842"/>
  <c r="D27" i="42842"/>
  <c r="D26" i="42842"/>
  <c r="D25" i="42842"/>
  <c r="D24" i="42842"/>
  <c r="D22" i="42842"/>
  <c r="D21" i="42842"/>
  <c r="D20" i="42842"/>
  <c r="D18" i="42842"/>
  <c r="D17" i="42842"/>
  <c r="D15" i="42842"/>
  <c r="D14" i="42842"/>
  <c r="D13" i="42842"/>
  <c r="D12" i="42842"/>
  <c r="D11" i="42842"/>
  <c r="D10" i="42842"/>
  <c r="D9" i="42842"/>
  <c r="M5" i="42842"/>
  <c r="K5" i="42842"/>
  <c r="K2" i="42842"/>
  <c r="I2" i="42842"/>
  <c r="D39" i="42841"/>
  <c r="D37" i="42841"/>
  <c r="D36" i="42841"/>
  <c r="D35" i="42841"/>
  <c r="D34" i="42841"/>
  <c r="D33" i="42841"/>
  <c r="D32" i="42841"/>
  <c r="D31" i="42841"/>
  <c r="D30" i="42841"/>
  <c r="D29" i="42841"/>
  <c r="D28" i="42841"/>
  <c r="D27" i="42841"/>
  <c r="D26" i="42841"/>
  <c r="D25" i="42841"/>
  <c r="D24" i="42841"/>
  <c r="D22" i="42841"/>
  <c r="D21" i="42841"/>
  <c r="D20" i="42841"/>
  <c r="D18" i="42841"/>
  <c r="D17" i="42841"/>
  <c r="D15" i="42841"/>
  <c r="D14" i="42841"/>
  <c r="D13" i="42841"/>
  <c r="D12" i="42841"/>
  <c r="D11" i="42841"/>
  <c r="D10" i="42841"/>
  <c r="D9" i="42841"/>
  <c r="M5" i="42841"/>
  <c r="K5" i="42841"/>
  <c r="K2" i="42841"/>
  <c r="I2" i="42841"/>
  <c r="D39" i="42840"/>
  <c r="D37" i="42840"/>
  <c r="D36" i="42840"/>
  <c r="D35" i="42840"/>
  <c r="D34" i="42840"/>
  <c r="D33" i="42840"/>
  <c r="D32" i="42840"/>
  <c r="D31" i="42840"/>
  <c r="D30" i="42840"/>
  <c r="D29" i="42840"/>
  <c r="D28" i="42840"/>
  <c r="D27" i="42840"/>
  <c r="D26" i="42840"/>
  <c r="D25" i="42840"/>
  <c r="D24" i="42840"/>
  <c r="D22" i="42840"/>
  <c r="D21" i="42840"/>
  <c r="D20" i="42840"/>
  <c r="D18" i="42840"/>
  <c r="D17" i="42840"/>
  <c r="D15" i="42840"/>
  <c r="D14" i="42840"/>
  <c r="D13" i="42840"/>
  <c r="D12" i="42840"/>
  <c r="D11" i="42840"/>
  <c r="D10" i="42840"/>
  <c r="D9" i="42840"/>
  <c r="M5" i="42840"/>
  <c r="K5" i="42840"/>
  <c r="K2" i="42840"/>
  <c r="I2" i="42840"/>
  <c r="D39" i="42839"/>
  <c r="D37" i="42839"/>
  <c r="D36" i="42839"/>
  <c r="D35" i="42839"/>
  <c r="D34" i="42839"/>
  <c r="D33" i="42839"/>
  <c r="D32" i="42839"/>
  <c r="D31" i="42839"/>
  <c r="D30" i="42839"/>
  <c r="D29" i="42839"/>
  <c r="D28" i="42839"/>
  <c r="D27" i="42839"/>
  <c r="D26" i="42839"/>
  <c r="D25" i="42839"/>
  <c r="D24" i="42839"/>
  <c r="D22" i="42839"/>
  <c r="D21" i="42839"/>
  <c r="D20" i="42839"/>
  <c r="D18" i="42839"/>
  <c r="D17" i="42839"/>
  <c r="D15" i="42839"/>
  <c r="D14" i="42839"/>
  <c r="D13" i="42839"/>
  <c r="D12" i="42839"/>
  <c r="D11" i="42839"/>
  <c r="D10" i="42839"/>
  <c r="D9" i="42839"/>
  <c r="M5" i="42839"/>
  <c r="K5" i="42839"/>
  <c r="K2" i="42839"/>
  <c r="I2" i="42839"/>
  <c r="D39" i="42813"/>
  <c r="D25" i="42813"/>
  <c r="D26" i="42813"/>
  <c r="D27" i="42813"/>
  <c r="D28" i="42813"/>
  <c r="D29" i="42813"/>
  <c r="D30" i="42813"/>
  <c r="D31" i="42813"/>
  <c r="D32" i="42813"/>
  <c r="D33" i="42813"/>
  <c r="D34" i="42813"/>
  <c r="D35" i="42813"/>
  <c r="D36" i="42813"/>
  <c r="D37" i="42813"/>
  <c r="D24" i="42813"/>
  <c r="D21" i="42813"/>
  <c r="D22" i="42813"/>
  <c r="D18" i="42813"/>
  <c r="D17" i="42813"/>
  <c r="D11" i="42813"/>
  <c r="D13" i="42813"/>
  <c r="D14" i="42813"/>
  <c r="D15" i="42813"/>
  <c r="D79" i="42790"/>
  <c r="D76" i="42790"/>
  <c r="D77" i="42790"/>
  <c r="D75" i="42790"/>
  <c r="D74" i="42790"/>
  <c r="D73" i="42790"/>
  <c r="D68" i="42790"/>
  <c r="D66" i="42790"/>
  <c r="D60" i="42790"/>
  <c r="D9" i="42813"/>
  <c r="J84" i="42812"/>
  <c r="I84" i="42812"/>
  <c r="H84" i="42812"/>
  <c r="G84" i="42812"/>
  <c r="F84" i="42812"/>
  <c r="E84" i="42812"/>
  <c r="D84" i="42812"/>
  <c r="C84" i="42812"/>
  <c r="B84" i="42812"/>
  <c r="L84" i="42812" s="1"/>
  <c r="B54" i="42812"/>
  <c r="L54" i="42812" s="1"/>
  <c r="AM33" i="42812"/>
  <c r="Z38" i="42812"/>
  <c r="AL39" i="42812"/>
  <c r="S27" i="42812"/>
  <c r="AD42" i="42812"/>
  <c r="AF37" i="42812"/>
  <c r="O40" i="42812"/>
  <c r="AE38" i="42812"/>
  <c r="Z33" i="42812"/>
  <c r="T29" i="42812"/>
  <c r="AE33" i="42812"/>
  <c r="Z37" i="42812"/>
  <c r="AC33" i="42812"/>
  <c r="AA34" i="42812"/>
  <c r="AL41" i="42812"/>
  <c r="L43" i="42812"/>
  <c r="AC39" i="42812"/>
  <c r="L39" i="42812"/>
  <c r="L44" i="42812"/>
  <c r="AL45" i="42812"/>
  <c r="L35" i="42812"/>
  <c r="M36" i="42812"/>
  <c r="AD38" i="42812"/>
  <c r="AK40" i="42812"/>
  <c r="AD40" i="42812"/>
  <c r="AF31" i="42812"/>
  <c r="W29" i="42812"/>
  <c r="V30" i="42812"/>
  <c r="AC37" i="42812"/>
  <c r="AF41" i="42812"/>
  <c r="AK39" i="42812"/>
  <c r="AO35" i="42812"/>
  <c r="Y30" i="42812"/>
  <c r="AM32" i="42812"/>
  <c r="AB38" i="42812"/>
  <c r="AC27" i="42812"/>
  <c r="AA43" i="42812"/>
  <c r="AB37" i="42812"/>
  <c r="AK29" i="42812"/>
  <c r="AF44" i="42812"/>
  <c r="H28" i="42812"/>
  <c r="AM41" i="42812"/>
  <c r="AC29" i="42812"/>
  <c r="AA33" i="42812"/>
  <c r="AA35" i="42812"/>
  <c r="I30" i="42812"/>
  <c r="M45" i="42812"/>
  <c r="AM27" i="42812"/>
  <c r="AE34" i="42812"/>
  <c r="E30" i="42812"/>
  <c r="W30" i="42812"/>
  <c r="AL30" i="42812"/>
  <c r="AL44" i="42812"/>
  <c r="Y29" i="42812"/>
  <c r="AK38" i="42812"/>
  <c r="AF36" i="42812"/>
  <c r="AF34" i="42812"/>
  <c r="M39" i="42812"/>
  <c r="D28" i="42812"/>
  <c r="AM36" i="42812"/>
  <c r="AE44" i="42812"/>
  <c r="AM29" i="42812"/>
  <c r="L33" i="42812"/>
  <c r="AF39" i="42812"/>
  <c r="L32" i="42812"/>
  <c r="Z36" i="42812"/>
  <c r="AL37" i="42812"/>
  <c r="I29" i="42812"/>
  <c r="AO45" i="42812"/>
  <c r="AO43" i="42812"/>
  <c r="AD27" i="42812"/>
  <c r="AE29" i="42812"/>
  <c r="L38" i="42812"/>
  <c r="U30" i="42812"/>
  <c r="AN41" i="42812"/>
  <c r="AA41" i="42812"/>
  <c r="AA42" i="42812"/>
  <c r="O30" i="42812"/>
  <c r="AA37" i="42812"/>
  <c r="AF35" i="42812"/>
  <c r="AD34" i="42812"/>
  <c r="L31" i="42812"/>
  <c r="M38" i="42812"/>
  <c r="AA32" i="42812"/>
  <c r="AO44" i="42812"/>
  <c r="E28" i="42812"/>
  <c r="Z43" i="42812"/>
  <c r="AH29" i="42812"/>
  <c r="AK44" i="42812"/>
  <c r="AO30" i="42812"/>
  <c r="F29" i="42812"/>
  <c r="X29" i="42812"/>
  <c r="AI29" i="42812"/>
  <c r="M40" i="42812"/>
  <c r="X30" i="42812"/>
  <c r="AK41" i="42812"/>
  <c r="AN37" i="42812"/>
  <c r="I27" i="42812"/>
  <c r="AK33" i="42812"/>
  <c r="AA30" i="42812"/>
  <c r="AF27" i="42812"/>
  <c r="AB43" i="42812"/>
  <c r="AB39" i="42812"/>
  <c r="AB27" i="42812"/>
  <c r="L34" i="42812"/>
  <c r="Z30" i="42812"/>
  <c r="AK32" i="42812"/>
  <c r="AK43" i="42812"/>
  <c r="M32" i="42812"/>
  <c r="AB40" i="42812"/>
  <c r="W27" i="42812"/>
  <c r="AE43" i="42812"/>
  <c r="AL35" i="42812"/>
  <c r="AD30" i="42812"/>
  <c r="M42" i="42812"/>
  <c r="AB41" i="42812"/>
  <c r="AF30" i="42812"/>
  <c r="AL31" i="42812"/>
  <c r="AD32" i="42812"/>
  <c r="AB30" i="42812"/>
  <c r="AO33" i="42812"/>
  <c r="I28" i="42812"/>
  <c r="AO36" i="42812"/>
  <c r="AH27" i="42812"/>
  <c r="AC31" i="42812"/>
  <c r="AB42" i="42812"/>
  <c r="O32" i="42812"/>
  <c r="AO27" i="42812"/>
  <c r="AF42" i="42812"/>
  <c r="AE41" i="42812"/>
  <c r="AB29" i="42812"/>
  <c r="AM44" i="42812"/>
  <c r="AI27" i="42812"/>
  <c r="M43" i="42812"/>
  <c r="AB32" i="42812"/>
  <c r="AN45" i="42812"/>
  <c r="O43" i="42812"/>
  <c r="O42" i="42812"/>
  <c r="M29" i="42812"/>
  <c r="F27" i="42812"/>
  <c r="M31" i="42812"/>
  <c r="AC45" i="42812"/>
  <c r="AB35" i="42812"/>
  <c r="AO34" i="42812"/>
  <c r="T27" i="42812"/>
  <c r="AK45" i="42812"/>
  <c r="F28" i="42812"/>
  <c r="M33" i="42812"/>
  <c r="AE35" i="42812"/>
  <c r="L27" i="42812"/>
  <c r="AE30" i="42812"/>
  <c r="L28" i="42812"/>
  <c r="O37" i="42812"/>
  <c r="AN35" i="42812"/>
  <c r="AN31" i="42812"/>
  <c r="O38" i="42812"/>
  <c r="AL38" i="42812"/>
  <c r="AB36" i="42812"/>
  <c r="X27" i="42812"/>
  <c r="Y27" i="42812"/>
  <c r="AO31" i="42812"/>
  <c r="AB45" i="42812"/>
  <c r="M44" i="42812"/>
  <c r="AL43" i="42812"/>
  <c r="Z41" i="42812"/>
  <c r="AD37" i="42812"/>
  <c r="AM30" i="42812"/>
  <c r="AK36" i="42812"/>
  <c r="L36" i="42812"/>
  <c r="AK35" i="42812"/>
  <c r="AM42" i="42812"/>
  <c r="V27" i="42812"/>
  <c r="AC40" i="42812"/>
  <c r="AJ27" i="42812"/>
  <c r="AL27" i="42812"/>
  <c r="AE37" i="42812"/>
  <c r="Z42" i="42812"/>
  <c r="O45" i="42812"/>
  <c r="AN40" i="42812"/>
  <c r="D29" i="42812"/>
  <c r="L42" i="42812"/>
  <c r="Z32" i="42812"/>
  <c r="AC42" i="42812"/>
  <c r="L40" i="42812"/>
  <c r="O29" i="42812"/>
  <c r="L30" i="42812"/>
  <c r="AF40" i="42812"/>
  <c r="M27" i="42812"/>
  <c r="AE42" i="42812"/>
  <c r="AB44" i="42812"/>
  <c r="AL40" i="42812"/>
  <c r="O41" i="42812"/>
  <c r="AA40" i="42812"/>
  <c r="AC36" i="42812"/>
  <c r="AE36" i="42812"/>
  <c r="AO38" i="42812"/>
  <c r="Z45" i="42812"/>
  <c r="AD39" i="42812"/>
  <c r="AB34" i="42812"/>
  <c r="Z35" i="42812"/>
  <c r="AE32" i="42812"/>
  <c r="O39" i="42812"/>
  <c r="S30" i="42812"/>
  <c r="G30" i="42812"/>
  <c r="V29" i="42812"/>
  <c r="AO29" i="42812"/>
  <c r="AL33" i="42812"/>
  <c r="Z39" i="42812"/>
  <c r="Z34" i="42812"/>
  <c r="AK37" i="42812"/>
  <c r="AL34" i="42812"/>
  <c r="AD33" i="42812"/>
  <c r="AM45" i="42812"/>
  <c r="Z40" i="42812"/>
  <c r="AC38" i="42812"/>
  <c r="AN39" i="42812"/>
  <c r="AK31" i="42812"/>
  <c r="AF45" i="42812"/>
  <c r="AO42" i="42812"/>
  <c r="AN30" i="42812"/>
  <c r="AC30" i="42812"/>
  <c r="AD41" i="42812"/>
  <c r="AF43" i="42812"/>
  <c r="AL29" i="42812"/>
  <c r="AM39" i="42812"/>
  <c r="G27" i="42812"/>
  <c r="AN34" i="42812"/>
  <c r="AH30" i="42812"/>
  <c r="AF32" i="42812"/>
  <c r="O36" i="42812"/>
  <c r="AO41" i="42812"/>
  <c r="L41" i="42812"/>
  <c r="AC32" i="42812"/>
  <c r="M37" i="42812"/>
  <c r="H30" i="42812"/>
  <c r="AF38" i="42812"/>
  <c r="AF29" i="42812"/>
  <c r="AD36" i="42812"/>
  <c r="O35" i="42812"/>
  <c r="AK42" i="42812"/>
  <c r="AM31" i="42812"/>
  <c r="AM35" i="42812"/>
  <c r="D30" i="42812"/>
  <c r="H27" i="42812"/>
  <c r="AL42" i="42812"/>
  <c r="O33" i="42812"/>
  <c r="AE31" i="42812"/>
  <c r="Z27" i="42812"/>
  <c r="AM40" i="42812"/>
  <c r="AN44" i="42812"/>
  <c r="AN29" i="42812"/>
  <c r="L37" i="42812"/>
  <c r="M35" i="42812"/>
  <c r="U29" i="42812"/>
  <c r="D27" i="42812"/>
  <c r="O44" i="42812"/>
  <c r="AD31" i="42812"/>
  <c r="M30" i="42812"/>
  <c r="AB31" i="42812"/>
  <c r="AM43" i="42812"/>
  <c r="G28" i="42812"/>
  <c r="M41" i="42812"/>
  <c r="Z44" i="42812"/>
  <c r="AM38" i="42812"/>
  <c r="AO39" i="42812"/>
  <c r="H29" i="42812"/>
  <c r="AK27" i="42812"/>
  <c r="AD29" i="42812"/>
  <c r="AL32" i="42812"/>
  <c r="AN42" i="42812"/>
  <c r="AI30" i="42812"/>
  <c r="AA27" i="42812"/>
  <c r="AA44" i="42812"/>
  <c r="AM37" i="42812"/>
  <c r="AC44" i="42812"/>
  <c r="AD43" i="42812"/>
  <c r="AE39" i="42812"/>
  <c r="AK34" i="42812"/>
  <c r="AC34" i="42812"/>
  <c r="AN27" i="42812"/>
  <c r="E27" i="42812"/>
  <c r="Z29" i="42812"/>
  <c r="AF33" i="42812"/>
  <c r="AN32" i="42812"/>
  <c r="Z31" i="42812"/>
  <c r="G29" i="42812"/>
  <c r="L45" i="42812"/>
  <c r="AC41" i="42812"/>
  <c r="T30" i="42812"/>
  <c r="AM34" i="42812"/>
  <c r="AO32" i="42812"/>
  <c r="AA45" i="42812"/>
  <c r="S29" i="42812"/>
  <c r="AN36" i="42812"/>
  <c r="O34" i="42812"/>
  <c r="AL36" i="42812"/>
  <c r="AD45" i="42812"/>
  <c r="AA38" i="42812"/>
  <c r="L29" i="42812"/>
  <c r="AN43" i="42812"/>
  <c r="AD35" i="42812"/>
  <c r="O27" i="42812"/>
  <c r="M34" i="42812"/>
  <c r="E29" i="42812"/>
  <c r="AE40" i="42812"/>
  <c r="AO40" i="42812"/>
  <c r="AE45" i="42812"/>
  <c r="AC43" i="42812"/>
  <c r="AC35" i="42812"/>
  <c r="O31" i="42812"/>
  <c r="U27" i="42812"/>
  <c r="AA31" i="42812"/>
  <c r="AJ30" i="42812"/>
  <c r="AB33" i="42812"/>
  <c r="AJ29" i="42812"/>
  <c r="AA29" i="42812"/>
  <c r="AE27" i="42812"/>
  <c r="AO37" i="42812"/>
  <c r="AN33" i="42812"/>
  <c r="F30" i="42812"/>
  <c r="AN38" i="42812"/>
  <c r="AA36" i="42812"/>
  <c r="AA39" i="42812"/>
  <c r="AD44" i="42812"/>
  <c r="AK30" i="42812"/>
  <c r="N31" i="42812" l="1"/>
  <c r="N32" i="42812"/>
  <c r="N33" i="42812"/>
  <c r="N34" i="42812"/>
  <c r="N35" i="42812"/>
  <c r="N36" i="42812"/>
  <c r="N37" i="42812"/>
  <c r="N38" i="42812"/>
  <c r="N39" i="42812"/>
  <c r="N40" i="42812"/>
  <c r="N41" i="42812"/>
  <c r="N42" i="42812"/>
  <c r="N43" i="42812"/>
  <c r="N44" i="42812"/>
  <c r="N45" i="42812"/>
  <c r="N27" i="42812"/>
  <c r="N29" i="42812"/>
  <c r="O47" i="42812"/>
  <c r="O46" i="42812"/>
  <c r="N30" i="42812"/>
  <c r="N46" i="42812"/>
  <c r="O48" i="42812" l="1"/>
  <c r="O49" i="42812" s="1"/>
  <c r="K2" i="42813"/>
  <c r="I5" i="42813"/>
  <c r="E5" i="42813"/>
  <c r="M5" i="42813"/>
  <c r="K5" i="42813"/>
  <c r="I2" i="42813"/>
  <c r="L79" i="42812" l="1"/>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2" i="42790" s="1"/>
  <c r="J9" i="42835" l="1"/>
  <c r="L10" i="42835" s="1"/>
  <c r="K9" i="42835"/>
  <c r="K32" i="42790"/>
  <c r="M32" i="42790" s="1"/>
  <c r="M10" i="42835" l="1"/>
  <c r="E5" i="42713"/>
  <c r="K2" i="42713"/>
  <c r="I2" i="42713"/>
  <c r="I5" i="42713"/>
  <c r="L5" i="42790"/>
  <c r="L4" i="42790"/>
  <c r="L3" i="42790"/>
  <c r="F4" i="42790"/>
  <c r="F3" i="42790"/>
  <c r="M12" i="42835" l="1"/>
  <c r="L15" i="42790"/>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AR42" i="42812"/>
  <c r="AR34" i="42812"/>
  <c r="AR32" i="42812"/>
  <c r="C30" i="42812"/>
  <c r="AR41" i="42812"/>
  <c r="AR38" i="42812"/>
  <c r="AR30" i="42812"/>
  <c r="C27" i="42812"/>
  <c r="E47" i="42812"/>
  <c r="AR27" i="42812"/>
  <c r="C29" i="42812"/>
  <c r="AR31" i="42812"/>
  <c r="AR39" i="42812"/>
  <c r="AR40" i="42812"/>
  <c r="AR33" i="42812"/>
  <c r="G47" i="42812"/>
  <c r="C33" i="42812"/>
  <c r="AR44" i="42812"/>
  <c r="C28" i="42812"/>
  <c r="C40" i="42812"/>
  <c r="C39" i="42812"/>
  <c r="AR29" i="42812"/>
  <c r="J47" i="42812"/>
  <c r="C34" i="42812"/>
  <c r="C26" i="42812"/>
  <c r="C41" i="42812"/>
  <c r="AR37" i="42812"/>
  <c r="C44" i="42812"/>
  <c r="C46" i="42812"/>
  <c r="L24" i="42790" s="1"/>
  <c r="E46" i="42812"/>
  <c r="AR36" i="42812"/>
  <c r="J46" i="42812"/>
  <c r="C45" i="42812"/>
  <c r="F46" i="42812"/>
  <c r="G46" i="42812"/>
  <c r="C43" i="42812"/>
  <c r="AR45" i="42812"/>
  <c r="AR35" i="42812"/>
  <c r="F47" i="42812"/>
  <c r="C47" i="42812"/>
  <c r="AR26" i="42812"/>
  <c r="I46" i="42812"/>
  <c r="AR43" i="42812"/>
  <c r="C36" i="42812"/>
  <c r="C32" i="42812"/>
  <c r="AR28" i="42812"/>
  <c r="C31" i="42812"/>
  <c r="C35" i="42812"/>
  <c r="C42" i="42812"/>
  <c r="I47" i="42812"/>
  <c r="C38" i="42812"/>
  <c r="C37" i="42812"/>
  <c r="J48" i="42812" l="1"/>
  <c r="F48" i="42812"/>
  <c r="F49" i="42812" s="1"/>
  <c r="L51" i="42790" s="1"/>
  <c r="J49" i="42812"/>
  <c r="H48" i="42812"/>
  <c r="H49" i="42812" s="1"/>
  <c r="L53" i="42790" s="1"/>
  <c r="I48" i="42812"/>
  <c r="I49" i="42812" s="1"/>
  <c r="L54" i="42790" s="1"/>
  <c r="G48" i="42812"/>
  <c r="G49" i="42812" s="1"/>
  <c r="L52" i="42790" s="1"/>
  <c r="E48" i="42812"/>
  <c r="E49" i="42812" s="1"/>
  <c r="L50" i="42790" s="1"/>
  <c r="C48" i="42812"/>
  <c r="K24" i="42790" s="1"/>
  <c r="C49" i="42812" l="1"/>
  <c r="L48" i="42790" s="1"/>
  <c r="L47" i="42812"/>
  <c r="L46" i="42812"/>
  <c r="M24" i="42790" l="1"/>
  <c r="L48" i="42812"/>
  <c r="L49" i="42812" s="1"/>
  <c r="L57" i="42790" s="1"/>
  <c r="AS30" i="42812"/>
  <c r="AS45" i="42812"/>
  <c r="AS42" i="42812"/>
  <c r="AS27" i="42812"/>
  <c r="AS33" i="42812"/>
  <c r="AS34" i="42812"/>
  <c r="AS36" i="42812"/>
  <c r="K27" i="42812"/>
  <c r="M46" i="42812"/>
  <c r="AS38" i="42812"/>
  <c r="AS35" i="42812"/>
  <c r="K35" i="42812"/>
  <c r="K38" i="42812"/>
  <c r="AS39" i="42812"/>
  <c r="K32" i="42812"/>
  <c r="K28" i="42812"/>
  <c r="K44" i="42812"/>
  <c r="M47" i="42812"/>
  <c r="K47" i="42812"/>
  <c r="AS26" i="42812"/>
  <c r="AS29" i="42812"/>
  <c r="K26" i="42812"/>
  <c r="AS43" i="42812"/>
  <c r="AS31" i="42812"/>
  <c r="K43" i="42812"/>
  <c r="K41" i="42812"/>
  <c r="K29" i="42812"/>
  <c r="K33" i="42812"/>
  <c r="K42" i="42812"/>
  <c r="AS32" i="42812"/>
  <c r="AS44" i="42812"/>
  <c r="K46" i="42812"/>
  <c r="L25" i="42790" s="1"/>
  <c r="AS37" i="42812"/>
  <c r="AS41" i="42812"/>
  <c r="K30" i="42812"/>
  <c r="K45" i="42812"/>
  <c r="K34" i="42812"/>
  <c r="AS28" i="42812"/>
  <c r="K31" i="42812"/>
  <c r="K36" i="42812"/>
  <c r="AS40" i="42812"/>
  <c r="K37" i="42812"/>
  <c r="K39" i="42812"/>
  <c r="K40" i="42812"/>
  <c r="K48" i="42812" l="1"/>
  <c r="K25" i="42790" s="1"/>
  <c r="M49" i="42812"/>
  <c r="L58" i="42790" s="1"/>
  <c r="M48" i="42812"/>
  <c r="K49" i="42812" l="1"/>
  <c r="L56" i="42790" s="1"/>
  <c r="M25" i="42790" l="1"/>
  <c r="L60" i="42790"/>
  <c r="AT36" i="42812" l="1"/>
  <c r="AT33" i="42812"/>
  <c r="AT27" i="42812"/>
  <c r="AT31" i="42812"/>
  <c r="AT43" i="42812"/>
  <c r="AT44" i="42812"/>
  <c r="AT30" i="42812"/>
  <c r="AT39" i="42812"/>
  <c r="AT34" i="42812"/>
  <c r="AT38" i="42812"/>
  <c r="AT42" i="42812"/>
  <c r="AT40" i="42812"/>
  <c r="AT37" i="42812"/>
  <c r="N26" i="42812"/>
  <c r="L26" i="42790"/>
  <c r="AT32" i="42812"/>
  <c r="AT41" i="42812"/>
  <c r="AT28" i="42812"/>
  <c r="AT45" i="42812"/>
  <c r="Q46" i="42812"/>
  <c r="AT29" i="42812"/>
  <c r="N47" i="42812"/>
  <c r="AT26" i="42812"/>
  <c r="Q47" i="42812"/>
  <c r="AT35" i="42812"/>
  <c r="Q48" i="42812" l="1"/>
  <c r="N48" i="42812"/>
  <c r="K26" i="42790" s="1"/>
  <c r="Q49" i="42812"/>
  <c r="L62" i="42790" s="1"/>
  <c r="N49" i="42812" l="1"/>
  <c r="M26" i="42790" s="1"/>
  <c r="S46" i="42812"/>
  <c r="S47" i="42812"/>
  <c r="L59" i="42790" l="1"/>
  <c r="S48" i="42812"/>
  <c r="S49" i="42812" s="1"/>
  <c r="L64" i="42790" s="1"/>
  <c r="AU37" i="42812"/>
  <c r="U47" i="42812"/>
  <c r="R35" i="42812"/>
  <c r="AA46" i="42812"/>
  <c r="Y47" i="42812"/>
  <c r="AC46" i="42812"/>
  <c r="AU43" i="42812"/>
  <c r="AU38" i="42812"/>
  <c r="AC47" i="42812"/>
  <c r="Z47" i="42812"/>
  <c r="U46" i="42812"/>
  <c r="AA47" i="42812"/>
  <c r="X46" i="42812"/>
  <c r="W47" i="42812"/>
  <c r="V47" i="42812"/>
  <c r="R37" i="42812"/>
  <c r="AU31" i="42812"/>
  <c r="R28" i="42812"/>
  <c r="AU35" i="42812"/>
  <c r="AE47" i="42812"/>
  <c r="AU33" i="42812"/>
  <c r="T46" i="42812"/>
  <c r="AU27" i="42812"/>
  <c r="R31" i="42812"/>
  <c r="R41" i="42812"/>
  <c r="R46" i="42812"/>
  <c r="L27" i="42790" s="1"/>
  <c r="R44" i="42812"/>
  <c r="R42" i="42812"/>
  <c r="T47" i="42812"/>
  <c r="AU26" i="42812"/>
  <c r="R47" i="42812"/>
  <c r="X47" i="42812"/>
  <c r="AE46" i="42812"/>
  <c r="W46" i="42812"/>
  <c r="R29" i="42812"/>
  <c r="Z46" i="42812"/>
  <c r="AU34" i="42812"/>
  <c r="AU45" i="42812"/>
  <c r="AU36" i="42812"/>
  <c r="AU42" i="42812"/>
  <c r="V46" i="42812"/>
  <c r="R26" i="42812"/>
  <c r="AU40" i="42812"/>
  <c r="AB46" i="42812"/>
  <c r="AB47" i="42812"/>
  <c r="R30" i="42812"/>
  <c r="R27" i="42812"/>
  <c r="AU41" i="42812"/>
  <c r="AD46" i="42812"/>
  <c r="AU32" i="42812"/>
  <c r="R43" i="42812"/>
  <c r="AU44" i="42812"/>
  <c r="R40" i="42812"/>
  <c r="AU39" i="42812"/>
  <c r="AF47" i="42812"/>
  <c r="AU28" i="42812"/>
  <c r="AU29" i="42812"/>
  <c r="R45" i="42812"/>
  <c r="R39" i="42812"/>
  <c r="R38" i="42812"/>
  <c r="R33" i="42812"/>
  <c r="AU30" i="42812"/>
  <c r="AF46" i="42812"/>
  <c r="R34" i="42812"/>
  <c r="AD47" i="42812"/>
  <c r="R36" i="42812"/>
  <c r="R32" i="42812"/>
  <c r="Y46" i="42812"/>
  <c r="U48" i="42812" l="1"/>
  <c r="U49" i="42812" s="1"/>
  <c r="L66" i="42790" s="1"/>
  <c r="T48" i="42812"/>
  <c r="T49" i="42812" s="1"/>
  <c r="L65" i="42790" s="1"/>
  <c r="X48" i="42812"/>
  <c r="X49" i="42812" s="1"/>
  <c r="L69" i="42790" s="1"/>
  <c r="AE48" i="42812"/>
  <c r="AD48" i="42812"/>
  <c r="Z48" i="42812"/>
  <c r="Z49" i="42812" s="1"/>
  <c r="L71" i="42790" s="1"/>
  <c r="AB48" i="42812"/>
  <c r="V48" i="42812"/>
  <c r="V49" i="42812" s="1"/>
  <c r="L67" i="42790" s="1"/>
  <c r="AA49" i="42812"/>
  <c r="L72" i="42790" s="1"/>
  <c r="AF48" i="42812"/>
  <c r="AE49" i="42812"/>
  <c r="L76" i="42790" s="1"/>
  <c r="AB49" i="42812"/>
  <c r="L73" i="42790" s="1"/>
  <c r="AA48" i="42812"/>
  <c r="AD49" i="42812"/>
  <c r="L75" i="42790" s="1"/>
  <c r="R48" i="42812"/>
  <c r="AC49" i="42812"/>
  <c r="L74" i="42790" s="1"/>
  <c r="AF49" i="42812"/>
  <c r="L77" i="42790" s="1"/>
  <c r="W48" i="42812"/>
  <c r="W49" i="42812" s="1"/>
  <c r="L68" i="42790" s="1"/>
  <c r="AC48" i="42812"/>
  <c r="Y48" i="42812"/>
  <c r="Y49" i="42812" s="1"/>
  <c r="L70" i="42790" s="1"/>
  <c r="K27" i="42790" l="1"/>
  <c r="R49" i="42812"/>
  <c r="L63" i="42790" l="1"/>
  <c r="M27" i="42790"/>
  <c r="AH46" i="42812"/>
  <c r="AH47" i="42812"/>
  <c r="AH48" i="42812" l="1"/>
  <c r="AH49" i="42812" s="1"/>
  <c r="L79" i="42790" s="1"/>
  <c r="AN46" i="42812"/>
  <c r="AO47" i="42812"/>
  <c r="AV45" i="42812"/>
  <c r="AP47" i="42812"/>
  <c r="AV34" i="42812"/>
  <c r="AI46" i="42812"/>
  <c r="AJ46" i="42812"/>
  <c r="AV44" i="42812"/>
  <c r="AV33" i="42812"/>
  <c r="AP46" i="42812"/>
  <c r="AN47" i="42812"/>
  <c r="AG46" i="42812"/>
  <c r="L28" i="42790" s="1"/>
  <c r="L33" i="42790" s="1"/>
  <c r="AV30" i="42812"/>
  <c r="AG30" i="42812"/>
  <c r="AX30" i="42812" s="1"/>
  <c r="AG31" i="42812"/>
  <c r="AW31" i="42812" s="1"/>
  <c r="AV31" i="42812"/>
  <c r="AV37" i="42812"/>
  <c r="AJ47" i="42812"/>
  <c r="AV35" i="42812"/>
  <c r="AV39" i="42812"/>
  <c r="AV27" i="42812"/>
  <c r="AG45" i="42812"/>
  <c r="AX45" i="42812" s="1"/>
  <c r="AM47" i="42812"/>
  <c r="AL46" i="42812"/>
  <c r="AM46" i="42812"/>
  <c r="AL47" i="42812"/>
  <c r="AG26" i="42812"/>
  <c r="AW26" i="42812" s="1"/>
  <c r="AQ47" i="42812"/>
  <c r="AG37" i="42812"/>
  <c r="AX37" i="42812" s="1"/>
  <c r="AK47" i="42812"/>
  <c r="AV42" i="42812"/>
  <c r="AV40" i="42812"/>
  <c r="AK46" i="42812"/>
  <c r="AV38" i="42812"/>
  <c r="AO46" i="42812"/>
  <c r="AG42" i="42812"/>
  <c r="AW42" i="42812" s="1"/>
  <c r="AG33" i="42812"/>
  <c r="AW33" i="42812" s="1"/>
  <c r="AG29" i="42812"/>
  <c r="AX29" i="42812" s="1"/>
  <c r="AV32" i="42812"/>
  <c r="AV29" i="42812"/>
  <c r="AV36" i="42812"/>
  <c r="AG32" i="42812"/>
  <c r="AW32" i="42812" s="1"/>
  <c r="AG40" i="42812"/>
  <c r="AX40" i="42812" s="1"/>
  <c r="AV41" i="42812"/>
  <c r="AI47" i="42812"/>
  <c r="AV26" i="42812"/>
  <c r="AG47" i="42812"/>
  <c r="AV43" i="42812"/>
  <c r="AV28" i="42812"/>
  <c r="AG38" i="42812"/>
  <c r="AY38" i="42812" s="1"/>
  <c r="AG28" i="42812"/>
  <c r="AW28" i="42812" s="1"/>
  <c r="AG27" i="42812"/>
  <c r="AW27" i="42812" s="1"/>
  <c r="AG34" i="42812"/>
  <c r="AX34" i="42812" s="1"/>
  <c r="AG36" i="42812"/>
  <c r="AY36" i="42812" s="1"/>
  <c r="AG35" i="42812"/>
  <c r="AY35" i="42812" s="1"/>
  <c r="AG39" i="42812"/>
  <c r="AW39" i="42812" s="1"/>
  <c r="AG43" i="42812"/>
  <c r="AX43" i="42812" s="1"/>
  <c r="AG44" i="42812"/>
  <c r="AY44" i="42812" s="1"/>
  <c r="AG41" i="42812"/>
  <c r="AY41" i="42812" s="1"/>
  <c r="AQ46" i="42812"/>
  <c r="AP48" i="42812" l="1"/>
  <c r="AX27" i="42812"/>
  <c r="AZ27" i="42812" s="1"/>
  <c r="H25" i="42790" s="1"/>
  <c r="AO49" i="42812"/>
  <c r="AX36" i="42812"/>
  <c r="AX32" i="42812"/>
  <c r="AZ32" i="42812" s="1"/>
  <c r="H30" i="42790" s="1"/>
  <c r="AX42" i="42812"/>
  <c r="AZ42" i="42812" s="1"/>
  <c r="H40" i="42790" s="1"/>
  <c r="AY45" i="42812"/>
  <c r="AX39" i="42812"/>
  <c r="AZ39" i="42812" s="1"/>
  <c r="H37" i="42790" s="1"/>
  <c r="AW36" i="42812"/>
  <c r="AX35" i="42812"/>
  <c r="AY37" i="42812"/>
  <c r="AX31" i="42812"/>
  <c r="AZ31" i="42812" s="1"/>
  <c r="H29" i="42790" s="1"/>
  <c r="AW34" i="42812"/>
  <c r="AZ34" i="42812" s="1"/>
  <c r="H32" i="42790" s="1"/>
  <c r="AY34" i="42812"/>
  <c r="AX44" i="42812"/>
  <c r="AP49" i="42812"/>
  <c r="AM49" i="42812"/>
  <c r="L84" i="42790" s="1"/>
  <c r="AY43" i="42812"/>
  <c r="AM48" i="42812"/>
  <c r="AX38" i="42812"/>
  <c r="AQ48" i="42812"/>
  <c r="AX28" i="42812"/>
  <c r="AZ28" i="42812" s="1"/>
  <c r="H26" i="42790" s="1"/>
  <c r="AJ48" i="42812"/>
  <c r="AJ49" i="42812" s="1"/>
  <c r="L81" i="42790" s="1"/>
  <c r="AX26" i="42812"/>
  <c r="AZ26" i="42812" s="1"/>
  <c r="H24" i="42790" s="1"/>
  <c r="AO48" i="42812"/>
  <c r="AN48" i="42812"/>
  <c r="AI48" i="42812"/>
  <c r="AI49" i="42812" s="1"/>
  <c r="L80" i="42790" s="1"/>
  <c r="AY33" i="42812"/>
  <c r="AL48" i="42812"/>
  <c r="AW37" i="42812"/>
  <c r="AZ37" i="42812" s="1"/>
  <c r="H35" i="42790" s="1"/>
  <c r="AL49" i="42812"/>
  <c r="L83" i="42790" s="1"/>
  <c r="AY40" i="42812"/>
  <c r="AY28" i="42812"/>
  <c r="AW40" i="42812"/>
  <c r="AZ40" i="42812" s="1"/>
  <c r="H38" i="42790" s="1"/>
  <c r="AY39" i="42812"/>
  <c r="AG48" i="42812"/>
  <c r="K28" i="42790" s="1"/>
  <c r="K33" i="42790" s="1"/>
  <c r="M33" i="42790" s="1"/>
  <c r="AQ49" i="42812"/>
  <c r="AK48" i="42812"/>
  <c r="AK49" i="42812" s="1"/>
  <c r="L82" i="42790" s="1"/>
  <c r="AY42" i="42812"/>
  <c r="AN49" i="42812"/>
  <c r="AW45" i="42812"/>
  <c r="AZ45" i="42812" s="1"/>
  <c r="H43" i="42790" s="1"/>
  <c r="AY29" i="42812"/>
  <c r="AY30" i="42812"/>
  <c r="AY26" i="42812"/>
  <c r="AY31" i="42812"/>
  <c r="AW43" i="42812"/>
  <c r="AZ43" i="42812" s="1"/>
  <c r="H41" i="42790" s="1"/>
  <c r="AY27" i="42812"/>
  <c r="AY32" i="42812"/>
  <c r="AW35" i="42812"/>
  <c r="AX33" i="42812"/>
  <c r="AZ33" i="42812" s="1"/>
  <c r="H31" i="42790" s="1"/>
  <c r="AW38" i="42812"/>
  <c r="AW30" i="42812"/>
  <c r="AZ30" i="42812" s="1"/>
  <c r="H28" i="42790" s="1"/>
  <c r="AW29" i="42812"/>
  <c r="AZ29" i="42812" s="1"/>
  <c r="H27" i="42790" s="1"/>
  <c r="AW44" i="42812"/>
  <c r="AW41" i="42812"/>
  <c r="AX41" i="42812"/>
  <c r="BA31" i="42812" l="1"/>
  <c r="BA34" i="42812"/>
  <c r="BA39" i="42812"/>
  <c r="BA42" i="42812"/>
  <c r="BA27" i="42812"/>
  <c r="AZ41" i="42812"/>
  <c r="H39" i="42790" s="1"/>
  <c r="AZ36" i="42812"/>
  <c r="H34" i="42790" s="1"/>
  <c r="AZ35" i="42812"/>
  <c r="H33" i="42790" s="1"/>
  <c r="AZ44" i="42812"/>
  <c r="H42" i="42790" s="1"/>
  <c r="AZ38" i="42812"/>
  <c r="H36" i="42790" s="1"/>
  <c r="AG49" i="42812"/>
  <c r="M28" i="42790" s="1"/>
  <c r="BA32" i="42812"/>
  <c r="BA37" i="42812"/>
  <c r="BA40" i="42812"/>
  <c r="BA28" i="42812"/>
  <c r="AW47" i="42812"/>
  <c r="BA45" i="42812"/>
  <c r="BA30" i="42812"/>
  <c r="AY47" i="42812"/>
  <c r="BA26" i="42812"/>
  <c r="BA29" i="42812"/>
  <c r="BA43" i="42812"/>
  <c r="AX47" i="42812"/>
  <c r="BA33" i="42812"/>
  <c r="L14" i="42790" l="1"/>
  <c r="BA38" i="42812"/>
  <c r="BA44" i="42812"/>
  <c r="BA41" i="42812"/>
  <c r="L78" i="42790"/>
  <c r="BA36" i="42812"/>
  <c r="BA35" i="42812"/>
  <c r="AX48" i="42812"/>
  <c r="AX49" i="42812" s="1"/>
  <c r="L11" i="42790" l="1"/>
  <c r="L12" i="42790"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<sst xmlns="http://schemas.openxmlformats.org/spreadsheetml/2006/main" count="2635" uniqueCount="360">
  <si>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</si>
  <si>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</si>
  <si>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</si>
  <si>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</si>
  <si>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</si>
  <si>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</si>
  <si>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</si>
  <si>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</si>
  <si>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</si>
  <si>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</si>
  <si>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</si>
  <si>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</si>
  <si>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</si>
  <si>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</si>
  <si>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</si>
  <si>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</si>
  <si>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</si>
  <si>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</si>
  <si>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</si>
  <si>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</si>
  <si>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</si>
  <si>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</si>
  <si>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</si>
  <si>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</si>
  <si>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</si>
  <si>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</si>
  <si>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</si>
  <si>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</si>
  <si>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</si>
  <si>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</si>
  <si>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</si>
  <si>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</si>
  <si>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</si>
  <si>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</si>
  <si>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</si>
  <si>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</si>
  <si>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</si>
  <si>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</si>
  <si>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</si>
  <si>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</si>
  <si>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</si>
  <si>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</si>
  <si>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</si>
  <si>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</si>
  <si>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</si>
  <si>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</si>
  <si>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</si>
  <si>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</si>
  <si>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</si>
  <si>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</si>
  <si>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</si>
  <si>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</si>
  <si>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</si>
  <si>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</si>
  <si>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</si>
  <si>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</si>
  <si>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</si>
  <si>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</si>
  <si>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</si>
  <si>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</si>
  <si>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</si>
  <si>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</si>
  <si>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</si>
  <si>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</si>
  <si>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</si>
  <si>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</si>
  <si>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</si>
  <si>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</si>
  <si>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</si>
  <si>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</si>
  <si>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</si>
  <si>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</si>
  <si>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</si>
  <si>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</si>
  <si>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</si>
  <si>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</si>
  <si>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</si>
  <si>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</si>
  <si>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</si>
  <si>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</si>
  <si>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</si>
  <si>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</si>
  <si>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</si>
  <si>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</si>
  <si>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</si>
  <si>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</si>
  <si>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</si>
  <si>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</si>
  <si>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Client</t>
  </si>
  <si>
    <t>Include</t>
  </si>
  <si>
    <t>A_Tot</t>
  </si>
  <si>
    <t>A1</t>
  </si>
  <si>
    <t>A2</t>
  </si>
  <si>
    <t>A3</t>
  </si>
  <si>
    <t>A5</t>
  </si>
  <si>
    <t>A6</t>
  </si>
  <si>
    <t>A7</t>
  </si>
  <si>
    <t>PL_Tot</t>
  </si>
  <si>
    <t>PL1</t>
  </si>
  <si>
    <t>PL2</t>
  </si>
  <si>
    <t>C_Tot</t>
  </si>
  <si>
    <t>C1</t>
  </si>
  <si>
    <t>C2</t>
  </si>
  <si>
    <t>C3</t>
  </si>
  <si>
    <t>PN_Tot</t>
  </si>
  <si>
    <t>PN1</t>
  </si>
  <si>
    <t>PN3</t>
  </si>
  <si>
    <t>PN4</t>
  </si>
  <si>
    <t>PN5</t>
  </si>
  <si>
    <t>PN6</t>
  </si>
  <si>
    <t>PN7</t>
  </si>
  <si>
    <t>PN8</t>
  </si>
  <si>
    <t>PN9</t>
  </si>
  <si>
    <t>PN10</t>
  </si>
  <si>
    <t>PN11</t>
  </si>
  <si>
    <t>PN12</t>
  </si>
  <si>
    <t>PN13</t>
  </si>
  <si>
    <t>PN14</t>
  </si>
  <si>
    <t>QC_Tot</t>
  </si>
  <si>
    <t>QC1</t>
  </si>
  <si>
    <t>QC2</t>
  </si>
  <si>
    <t>QC3</t>
  </si>
  <si>
    <t>QC4</t>
  </si>
  <si>
    <t>QC5</t>
  </si>
  <si>
    <t>QC6</t>
  </si>
  <si>
    <t>QC7</t>
  </si>
  <si>
    <t>QC8</t>
  </si>
  <si>
    <t>QC9</t>
  </si>
  <si>
    <t>QC10</t>
  </si>
  <si>
    <t>A_NM</t>
  </si>
  <si>
    <t>PL_NM</t>
  </si>
  <si>
    <t>C_NM</t>
  </si>
  <si>
    <t>PN_NM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</si>
  <si>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</si>
  <si>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</si>
  <si>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</si>
  <si>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</si>
  <si>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</si>
  <si>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</si>
  <si>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</si>
  <si>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</si>
  <si>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</si>
  <si>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</si>
  <si>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</si>
  <si>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</si>
  <si>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</si>
  <si>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</si>
  <si>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</si>
  <si>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</si>
  <si>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</si>
  <si>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</si>
  <si>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</si>
  <si>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</si>
  <si>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</si>
  <si>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</si>
  <si>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</si>
  <si>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</si>
  <si>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</si>
  <si>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</si>
  <si>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</si>
  <si>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</si>
  <si>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</si>
  <si>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</si>
  <si>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</si>
  <si>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</si>
  <si>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</si>
  <si>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</si>
  <si>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</si>
  <si>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</si>
  <si>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</si>
  <si>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</si>
  <si>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</si>
  <si>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</si>
  <si>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</si>
  <si>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</si>
  <si>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</si>
  <si>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</si>
  <si>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</si>
  <si>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</si>
  <si>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</si>
  <si>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</si>
  <si>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</si>
  <si>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</si>
  <si>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</si>
  <si>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</si>
  <si>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</si>
  <si>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</si>
  <si>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</si>
  <si>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</si>
  <si>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Services for Review:</t>
  </si>
  <si>
    <t>Records to be Reviewed</t>
  </si>
  <si>
    <t>Tab</t>
  </si>
  <si>
    <t xml:space="preserve">Med Rec # </t>
  </si>
  <si>
    <t>Member</t>
  </si>
  <si>
    <t># Svcs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</si>
  <si>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</si>
  <si>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</si>
  <si>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</si>
  <si>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r>
      <t xml:space="preserve"> </t>
    </r>
    <r>
      <rPr>
        <sz val="10"/>
        <color rgb="FFFF0000"/>
        <rFont val="Arial"/>
        <family val="2"/>
      </rPr>
      <t>* Use "N/A" in the Medical Record # field for any Chart rows that will not be used. Do not leave Medical Record # cells blank.</t>
    </r>
  </si>
  <si>
    <t>QAPR Results</t>
  </si>
  <si>
    <t>Agency/Legal Entity</t>
  </si>
  <si>
    <t>Program Name</t>
  </si>
  <si>
    <t>Review Start Date:</t>
  </si>
  <si>
    <t>Total Services for Review</t>
  </si>
  <si>
    <t>Review End Date:</t>
  </si>
  <si>
    <t>State Provider Number</t>
  </si>
  <si>
    <t># of Disallowed Services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</si>
  <si>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</si>
  <si>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</si>
  <si>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</si>
  <si>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</si>
  <si>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</si>
  <si>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</si>
  <si>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</si>
  <si>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</si>
  <si>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</si>
  <si>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</si>
  <si>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</si>
  <si>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</si>
  <si>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</si>
  <si>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</si>
  <si>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</si>
  <si>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</si>
  <si>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</si>
  <si>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</si>
  <si>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</si>
  <si>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</si>
  <si>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</si>
  <si>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</si>
  <si>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</si>
  <si>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Assessments/Diagnosis</t>
  </si>
  <si>
    <t>Problem List</t>
  </si>
  <si>
    <t>Care/Treatment Plans</t>
  </si>
  <si>
    <t>Progress Notes</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</si>
  <si>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</si>
  <si>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</si>
  <si>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</si>
  <si>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</si>
  <si>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</si>
  <si>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</si>
  <si>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</si>
  <si>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</si>
  <si>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</si>
  <si>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</si>
  <si>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</si>
  <si>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</si>
  <si>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</si>
  <si>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</si>
  <si>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</si>
  <si>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</si>
  <si>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</si>
  <si>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</si>
  <si>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</si>
  <si>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</si>
  <si>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</si>
  <si>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</si>
  <si>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</si>
  <si>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</si>
  <si>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</si>
  <si>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</si>
  <si>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FY 25-26 Resolved Trends (QIP &amp; Suggestions)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</si>
  <si>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</si>
  <si>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</si>
  <si>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</si>
  <si>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</si>
  <si>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</si>
  <si>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</si>
  <si>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</si>
  <si>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</si>
  <si>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</si>
  <si>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</si>
  <si>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</si>
  <si>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</si>
  <si>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</si>
  <si>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</si>
  <si>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</si>
  <si>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</si>
  <si>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</si>
  <si>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</si>
  <si>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</si>
  <si>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</si>
  <si>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</si>
  <si>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</si>
  <si>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</si>
  <si>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</si>
  <si>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</si>
  <si>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</si>
  <si>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</si>
  <si>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</si>
  <si>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</si>
  <si>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</si>
  <si>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</si>
  <si>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</si>
  <si>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</si>
  <si>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</si>
  <si>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</si>
  <si>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maintain a staff signature log that is current and up to date.</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</si>
  <si>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</si>
  <si>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</si>
  <si>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</si>
  <si>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</si>
  <si>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</si>
  <si>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</si>
  <si>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</si>
  <si>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</si>
  <si>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</si>
  <si>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</si>
  <si>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</si>
  <si>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</si>
  <si>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</si>
  <si>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</si>
  <si>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</si>
  <si>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</si>
  <si>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</si>
  <si>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</si>
  <si>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</si>
  <si>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</si>
  <si>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</si>
  <si>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</si>
  <si>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</si>
  <si>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</si>
  <si>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</si>
  <si>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</si>
  <si>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</si>
  <si>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</si>
  <si>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</si>
  <si>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</si>
  <si>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</si>
  <si>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</si>
  <si>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There is a current, signed, dated CalAIM assessment within the member record which has been updated as clinically appropriate by a provider within their scope of practice.</t>
  </si>
  <si>
    <t xml:space="preserve"> </t>
  </si>
  <si>
    <t>CalAIM Assessment includes documentation evidencing all required 7 Domains and the mental health related diagnosis(es) or suspected mental health diagnosis(es), including identified substance use disorders are consistent with the information within.</t>
  </si>
  <si>
    <t>There is a program-specific Diagnosis Document consistent with member presentation in the documentation and current assessment</t>
  </si>
  <si>
    <t>The Assessment contains information that reasonably supports access criteria for SMHS. (BHIN 26-002)</t>
  </si>
  <si>
    <t>Outcome measures are completed as required within timelines.  For CYF/TAY: CANS and PSC. For AOA: RMQ, IMR, MORS, LOCUS.</t>
  </si>
  <si>
    <t>Documentation demonstrates that members are receiving medically necessary services at the right level of care by completion of the UM/UR process as required. (CYF – completed UM/UR Auth forms:  AOA – completed URC logs and reviews)</t>
  </si>
  <si>
    <t>A Problem List was created (and/or documented that it was reviewed) that includes the member’s symptoms, conditions and/or risk factors identified through treatment</t>
  </si>
  <si>
    <t>The Problem List is updated at any time there is a relevant change to the beneficiary's condition and presently reflects the current member needs, including clinically indicated social determinants of health and/or z-codes.</t>
  </si>
  <si>
    <t>1
2
3
4
5
6</t>
  </si>
  <si>
    <t>CARE/TREATMENT PLANS</t>
  </si>
  <si>
    <t>Services and members that require a formal care plan (TCM, ICC, TFC, PSS services and Medicare members) are completed within required timelines and co-signed as necessary</t>
  </si>
  <si>
    <t>Services and members requiring a formal care plan are updated as clinically indicated including at any change to member's treatment plan as evidenced within the member record</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</si>
  <si>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</si>
  <si>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</si>
  <si>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</si>
  <si>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</si>
  <si>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Group progress note encounters include a description of how the service activities addressed the member’s behavioral health needs (e.g., symptom, condition, diagnosis, and/or risk factors) as well as a description of the member’s response to the service rendered.</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</si>
  <si>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</si>
  <si>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For services involving more than one server, documentation includes: the names of each provider, the clinically compelling reason for each provider's participation, any specific intervention/contribution, and any specific billed time attributed to each provider.</t>
  </si>
  <si>
    <t>All progress notes include typed or legibly printed provider name and credentials, signature of the service provider and their co-signer, if applicable, and date of signature(s).</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</si>
  <si>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t>
  </si>
  <si>
    <t>Informed consent for psychotropic medication(s) is documented within MD notes any time a medication is added or changed. If applicable, JV220 is present for applicable minor clients receiving medication.</t>
  </si>
  <si>
    <t>TFC Only*. TFC Daily progress notes are completed and entered for each day TFC Service(s) provided. TFC Daily Progress Note has been reviewed and signed by the TFC Clinical Lead.</t>
  </si>
  <si>
    <t>Evidence of required intake forms: the CSI Standalone and ASCMI form, are obtained, updated as clinically indicated, and present in the member record.</t>
  </si>
  <si>
    <t xml:space="preserve">For members with identified risk for safety issues, documentation in the medical record evidenced assessment and clinical monitoring appropriate to level of risk. </t>
  </si>
  <si>
    <t>Within the past year (from date of current QAPR), when a member has been discharged from a 24 hour facility (Hospital, IMD, PHF) a follow up appointment and risk assessment has been completed within 72 hours of discharge with the member.</t>
  </si>
  <si>
    <t>If the member is dx with a co-occurring substance use disorder or a physical health issue related to their mental health, documentation in the medical record indicates appropriate treatment approaches, referrals and/or education as clinically indicated.</t>
  </si>
  <si>
    <t>The member records include evidence of care coordination across providers, agencies, county systems. If a member discharges, is there appropriate care coordination and referrals are documented in the discharge summary.</t>
  </si>
  <si>
    <t>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t>
  </si>
  <si>
    <t>If receiving telehealth services, member has a completed telehealth consent within their chart prior to first rendered telehealth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</si>
</sst>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2"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rgb="FF505050"/>
      <name val="Arial"/>
      <family val="2"/>
    </font>
    <font>
      <b/>
      <sz val="12"/>
      <color rgb="FF505050"/>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E0E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71">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5" borderId="1" xfId="2" applyFont="1" applyFill="1" applyBorder="1" applyAlignment="1">
      <alignment horizontal="center" vertical="center"/>
    </xf>
    <xf numFmtId="0" fontId="9" fillId="15" borderId="3" xfId="2" applyFont="1" applyFill="1" applyBorder="1" applyAlignment="1">
      <alignment vertical="top"/>
    </xf>
    <xf numFmtId="0" fontId="9" fillId="16"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6"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7"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8"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12" fillId="0" borderId="1" xfId="0" applyFont="1" applyBorder="1" applyAlignment="1">
      <alignment horizontal="center" vertical="center"/>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9" fillId="0" borderId="1" xfId="2" applyFont="1" applyBorder="1" applyAlignment="1">
      <alignment horizontal="left" vertical="center"/>
    </xf>
    <xf numFmtId="0" fontId="0" fillId="0" borderId="1" xfId="0" applyBorder="1" applyAlignment="1">
      <alignment horizontal="center"/>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20" borderId="1" xfId="0" applyFont="1" applyFill="1" applyBorder="1" applyAlignment="1">
      <alignment horizontal="center" vertical="center"/>
    </xf>
    <xf numFmtId="0" fontId="32" fillId="20"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3"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6" xfId="2" applyFont="1" applyBorder="1"/>
    <xf numFmtId="0" fontId="28" fillId="0" borderId="23"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35" fillId="3" borderId="7" xfId="0" applyFont="1" applyFill="1" applyBorder="1" applyAlignment="1">
      <alignment horizont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9" fontId="9" fillId="12" borderId="1" xfId="4" applyFont="1" applyFill="1" applyBorder="1" applyAlignment="1" applyProtection="1">
      <alignment horizontal="center"/>
    </xf>
    <xf numFmtId="9" fontId="9" fillId="0" borderId="1" xfId="4" applyFont="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9"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9" fontId="5" fillId="14"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9" fontId="24" fillId="10" borderId="1" xfId="0" applyNumberFormat="1" applyFont="1" applyFill="1" applyBorder="1" applyAlignment="1">
      <alignment horizontal="center"/>
    </xf>
    <xf numFmtId="9" fontId="9" fillId="0" borderId="1" xfId="0" applyNumberFormat="1" applyFont="1" applyBorder="1"/>
    <xf numFmtId="0" fontId="9" fillId="0" borderId="1" xfId="2" applyFont="1" applyBorder="1"/>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8" borderId="9" xfId="0" applyFont="1" applyFill="1" applyBorder="1" applyAlignment="1">
      <alignment horizontal="center"/>
    </xf>
    <xf numFmtId="0" fontId="5" fillId="0" borderId="1" xfId="0" applyFont="1" applyBorder="1" applyAlignment="1">
      <alignment vertical="center"/>
    </xf>
    <xf numFmtId="0" fontId="5" fillId="0" borderId="0" xfId="0" applyFont="1" applyAlignment="1">
      <alignment horizontal="left" wrapText="1"/>
    </xf>
    <xf numFmtId="0" fontId="5" fillId="7" borderId="1" xfId="0" applyFont="1" applyFill="1" applyBorder="1" applyAlignment="1">
      <alignment horizont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5" fillId="0" borderId="0" xfId="6" applyFont="1" applyAlignment="1">
      <alignment horizontal="left" vertical="top"/>
    </xf>
    <xf numFmtId="0" fontId="27" fillId="11" borderId="1" xfId="2" applyFont="1" applyFill="1" applyBorder="1" applyAlignment="1">
      <alignment horizontal="center" vertical="center" wrapText="1"/>
    </xf>
    <xf numFmtId="0" fontId="35" fillId="3" borderId="1" xfId="0" applyFont="1" applyFill="1" applyBorder="1" applyAlignment="1">
      <alignment horizontal="center"/>
    </xf>
    <xf numFmtId="0" fontId="5" fillId="3" borderId="1" xfId="2" applyFont="1" applyFill="1" applyBorder="1" applyAlignment="1">
      <alignment horizontal="center" vertical="center"/>
    </xf>
    <xf numFmtId="0" fontId="8" fillId="0" borderId="0" xfId="2" applyFont="1" applyAlignment="1">
      <alignment horizontal="center" vertical="center"/>
    </xf>
    <xf numFmtId="0" fontId="6" fillId="6" borderId="1"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0" fillId="0" borderId="0" xfId="0" applyAlignment="1">
      <alignment horizontal="center"/>
    </xf>
    <xf numFmtId="0" fontId="6" fillId="9" borderId="1" xfId="0" applyFont="1" applyFill="1" applyBorder="1" applyAlignment="1">
      <alignment horizontal="center"/>
    </xf>
    <xf numFmtId="165" fontId="5" fillId="3" borderId="4" xfId="2" applyNumberFormat="1" applyFont="1" applyFill="1" applyBorder="1" applyAlignment="1">
      <alignment horizontal="center" vertical="center"/>
    </xf>
    <xf numFmtId="165" fontId="5" fillId="3" borderId="10" xfId="2" applyNumberFormat="1" applyFont="1" applyFill="1" applyBorder="1" applyAlignment="1">
      <alignment horizontal="center" vertic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12" fillId="0" borderId="0" xfId="2" applyFont="1" applyAlignment="1">
      <alignment horizontal="centerContinuous" vertical="top" wrapText="1"/>
    </xf>
    <xf numFmtId="0" fontId="5" fillId="0" borderId="7" xfId="0" applyFont="1" applyBorder="1" applyAlignment="1">
      <alignment horizontal="center" vertical="top"/>
    </xf>
    <xf numFmtId="0" fontId="12" fillId="0" borderId="7" xfId="2" applyFont="1" applyBorder="1" applyAlignment="1">
      <alignment horizontal="centerContinuous" vertical="top" wrapText="1"/>
    </xf>
    <xf numFmtId="0" fontId="12" fillId="0" borderId="10" xfId="2" applyFont="1" applyBorder="1" applyAlignment="1">
      <alignment horizontal="centerContinuous" vertical="top" wrapText="1"/>
    </xf>
    <xf numFmtId="0" fontId="12" fillId="0" borderId="24" xfId="2" applyFont="1" applyBorder="1" applyAlignment="1">
      <alignment horizontal="centerContinuous" vertical="top" wrapText="1"/>
    </xf>
    <xf numFmtId="9" fontId="5" fillId="0" borderId="6" xfId="2" applyNumberFormat="1" applyFont="1" applyBorder="1" applyAlignment="1">
      <alignment horizontal="center" vertical="center" wrapText="1"/>
    </xf>
    <xf numFmtId="0" fontId="26" fillId="0" borderId="0" xfId="0" applyFont="1" applyAlignment="1">
      <alignment horizontal="centerContinuous" vertical="top" wrapText="1"/>
    </xf>
    <xf numFmtId="0" fontId="6" fillId="8" borderId="17" xfId="6" applyFont="1" applyFill="1" applyBorder="1" applyAlignment="1">
      <alignment horizontal="centerContinuous" vertical="top"/>
    </xf>
    <xf numFmtId="0" fontId="6" fillId="8" borderId="18" xfId="6" applyFont="1" applyFill="1" applyBorder="1" applyAlignment="1">
      <alignment horizontal="centerContinuous" vertical="top"/>
    </xf>
    <xf numFmtId="0" fontId="6" fillId="8" borderId="19" xfId="6" applyFont="1" applyFill="1" applyBorder="1" applyAlignment="1">
      <alignment horizontal="centerContinuous" vertical="top"/>
    </xf>
    <xf numFmtId="0" fontId="40" fillId="0" borderId="4" xfId="2" applyFont="1" applyBorder="1" applyProtection="1">
      <protection locked="0"/>
    </xf>
    <xf numFmtId="0" fontId="41" fillId="0" borderId="4" xfId="2" applyFont="1" applyBorder="1" applyProtection="1">
      <protection locked="0"/>
    </xf>
    <xf numFmtId="0" fontId="41" fillId="0" borderId="0" xfId="2" applyFont="1" applyProtection="1">
      <protection locked="0"/>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8" fillId="0" borderId="0" xfId="2" applyFont="1" applyAlignment="1">
      <alignment horizontal="centerContinuous" vertical="center"/>
    </xf>
    <xf numFmtId="9" fontId="5" fillId="16" borderId="1" xfId="2" applyNumberFormat="1" applyFont="1" applyFill="1" applyBorder="1" applyAlignment="1" applyProtection="1">
      <alignment horizontal="center" vertical="top"/>
      <protection locked="0"/>
    </xf>
    <xf numFmtId="9" fontId="5" fillId="16" borderId="1" xfId="2" applyNumberFormat="1" applyFont="1" applyFill="1" applyBorder="1" applyAlignment="1">
      <alignment horizontal="center" vertical="top"/>
    </xf>
    <xf numFmtId="9" fontId="5" fillId="16" borderId="1" xfId="2" applyNumberFormat="1" applyFont="1" applyFill="1" applyBorder="1" applyAlignment="1" applyProtection="1">
      <alignment horizontal="left" vertical="top" wrapText="1"/>
      <protection locked="0"/>
    </xf>
    <xf numFmtId="0" fontId="5" fillId="3" borderId="1" xfId="2" applyFont="1" applyFill="1" applyBorder="1" applyAlignment="1">
      <alignment horizontal="center" wrapText="1"/>
    </xf>
    <xf numFmtId="0" fontId="5" fillId="0" borderId="1" xfId="2" applyFont="1" applyBorder="1" applyAlignment="1" applyProtection="1">
      <alignment horizontal="left" vertical="center" wrapText="1"/>
      <protection locked="0"/>
    </xf>
    <xf numFmtId="169" fontId="5" fillId="3" borderId="0" xfId="2" applyNumberFormat="1" applyFont="1" applyFill="1" applyAlignment="1">
      <alignment horizontal="center" vertical="center"/>
    </xf>
    <xf numFmtId="164" fontId="5" fillId="3" borderId="0" xfId="2" applyNumberFormat="1" applyFont="1" applyFill="1" applyAlignment="1">
      <alignment horizontal="center" vertical="center"/>
    </xf>
    <xf numFmtId="0" fontId="8" fillId="0" borderId="0" xfId="2" applyFont="1" applyAlignment="1">
      <alignment horizontal="center" vertical="center"/>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0" xfId="0" applyFont="1" applyBorder="1" applyAlignment="1" applyProtection="1">
      <alignment vertical="top" wrapText="1"/>
      <protection locked="0"/>
    </xf>
    <xf numFmtId="0" fontId="8" fillId="0" borderId="21" xfId="0" applyFont="1" applyBorder="1" applyProtection="1">
      <protection locked="0"/>
    </xf>
    <xf numFmtId="0" fontId="8" fillId="0" borderId="22"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1" xfId="0" applyFont="1" applyBorder="1" applyAlignment="1">
      <alignment vertical="center"/>
    </xf>
    <xf numFmtId="0" fontId="5" fillId="0" borderId="0" xfId="0" applyFont="1" applyAlignment="1">
      <alignment horizontal="left" wrapText="1"/>
    </xf>
    <xf numFmtId="0" fontId="0" fillId="0" borderId="0" xfId="0" applyAlignment="1">
      <alignment horizontal="left" wrapText="1"/>
    </xf>
    <xf numFmtId="167" fontId="5" fillId="0" borderId="10" xfId="0" applyNumberFormat="1" applyFont="1" applyBorder="1" applyAlignment="1">
      <alignment horizontal="center"/>
    </xf>
    <xf numFmtId="0" fontId="5" fillId="0" borderId="6" xfId="0" applyFont="1" applyBorder="1" applyAlignment="1">
      <alignment horizontal="left" vertical="center"/>
    </xf>
    <xf numFmtId="0" fontId="5" fillId="7" borderId="2" xfId="0" applyFont="1" applyFill="1" applyBorder="1" applyAlignment="1">
      <alignment horizontal="center"/>
    </xf>
    <xf numFmtId="0" fontId="5" fillId="7" borderId="3" xfId="0" applyFont="1" applyFill="1" applyBorder="1" applyAlignment="1">
      <alignment horizontal="center"/>
    </xf>
    <xf numFmtId="3" fontId="5" fillId="7" borderId="2" xfId="0" applyNumberFormat="1" applyFont="1" applyFill="1" applyBorder="1" applyAlignment="1">
      <alignment horizontal="center"/>
    </xf>
    <xf numFmtId="3" fontId="5" fillId="7" borderId="3" xfId="0" applyNumberFormat="1" applyFont="1" applyFill="1" applyBorder="1" applyAlignment="1">
      <alignment horizontal="center"/>
    </xf>
    <xf numFmtId="0" fontId="5" fillId="7" borderId="1" xfId="0" applyFont="1" applyFill="1" applyBorder="1" applyAlignment="1">
      <alignment horizontal="center"/>
    </xf>
    <xf numFmtId="9" fontId="5" fillId="7" borderId="6" xfId="4" applyFont="1" applyFill="1" applyBorder="1" applyAlignment="1" applyProtection="1">
      <alignment horizontal="center"/>
    </xf>
    <xf numFmtId="1" fontId="5" fillId="7" borderId="2" xfId="0" applyNumberFormat="1" applyFont="1" applyFill="1" applyBorder="1" applyAlignment="1">
      <alignment horizontal="center"/>
    </xf>
    <xf numFmtId="1" fontId="5" fillId="7" borderId="3" xfId="0" applyNumberFormat="1" applyFont="1" applyFill="1" applyBorder="1" applyAlignment="1">
      <alignment horizontal="center"/>
    </xf>
    <xf numFmtId="0" fontId="5" fillId="0" borderId="1" xfId="0" applyFont="1" applyBorder="1" applyAlignment="1">
      <alignment vertical="center"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0" xfId="0" applyFont="1" applyBorder="1" applyAlignment="1">
      <alignment horizontal="left" wrapText="1"/>
    </xf>
    <xf numFmtId="9" fontId="5" fillId="0" borderId="0" xfId="0" applyNumberFormat="1"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xf>
    <xf numFmtId="0" fontId="6"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0" borderId="1" xfId="0" applyFont="1" applyBorder="1" applyAlignment="1">
      <alignment horizontal="center" vertical="center" wrapText="1"/>
    </xf>
    <xf numFmtId="0" fontId="6" fillId="8" borderId="0" xfId="6" applyFont="1" applyFill="1" applyAlignment="1">
      <alignment horizontal="center" vertical="top"/>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168" fontId="5" fillId="7" borderId="1" xfId="0" applyNumberFormat="1" applyFont="1" applyFill="1" applyBorder="1" applyAlignment="1">
      <alignment horizontal="left" vertical="center"/>
    </xf>
    <xf numFmtId="0" fontId="0" fillId="7" borderId="2" xfId="0" applyFill="1" applyBorder="1" applyAlignment="1">
      <alignment horizontal="center" vertical="center"/>
    </xf>
    <xf numFmtId="0" fontId="0" fillId="7" borderId="9" xfId="0" applyFill="1" applyBorder="1" applyAlignment="1">
      <alignment horizontal="center" vertical="center"/>
    </xf>
    <xf numFmtId="0" fontId="0" fillId="7" borderId="3" xfId="0" applyFill="1" applyBorder="1" applyAlignment="1">
      <alignment horizontal="center" vertical="center"/>
    </xf>
    <xf numFmtId="3" fontId="0" fillId="7" borderId="2"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3" xfId="0" applyNumberFormat="1" applyFill="1" applyBorder="1" applyAlignment="1">
      <alignment horizontal="center" vertical="center"/>
    </xf>
    <xf numFmtId="0" fontId="22" fillId="13" borderId="5" xfId="6" applyFont="1" applyFill="1" applyBorder="1" applyAlignment="1">
      <alignment vertical="top"/>
    </xf>
    <xf numFmtId="0" fontId="22" fillId="13" borderId="0" xfId="6" applyFont="1" applyFill="1" applyAlignment="1">
      <alignment vertical="top"/>
    </xf>
    <xf numFmtId="0" fontId="28" fillId="0" borderId="2" xfId="2" applyFont="1" applyBorder="1" applyAlignment="1" applyProtection="1">
      <alignment horizontal="left" vertical="center" wrapText="1"/>
      <protection locked="0"/>
    </xf>
    <xf numFmtId="0" fontId="28" fillId="0" borderId="9" xfId="2" applyFont="1" applyBorder="1" applyAlignment="1" applyProtection="1">
      <alignment horizontal="left" vertical="center" wrapText="1"/>
      <protection locked="0"/>
    </xf>
    <xf numFmtId="0" fontId="28" fillId="0" borderId="3" xfId="2" applyFont="1" applyBorder="1" applyAlignment="1" applyProtection="1">
      <alignment horizontal="lef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0" fontId="29" fillId="0" borderId="2" xfId="2" applyFont="1" applyBorder="1" applyAlignment="1" applyProtection="1">
      <alignment horizontal="left" vertical="center" wrapText="1"/>
      <protection locked="0"/>
    </xf>
    <xf numFmtId="0" fontId="29" fillId="0" borderId="3" xfId="2" applyFont="1" applyBorder="1" applyAlignment="1" applyProtection="1">
      <alignment horizontal="left" vertical="center" wrapText="1"/>
      <protection locked="0"/>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3" fillId="15"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1" xfId="2" applyFont="1" applyBorder="1" applyAlignment="1">
      <alignment vertical="top" wrapText="1"/>
    </xf>
    <xf numFmtId="0" fontId="9" fillId="0" borderId="1" xfId="2" applyFont="1" applyBorder="1"/>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23" fillId="0" borderId="1" xfId="2" applyFont="1" applyBorder="1" applyAlignment="1">
      <alignment horizontal="right" vertical="top"/>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2" applyFont="1" applyBorder="1" applyAlignment="1">
      <alignment vertical="top" wrapText="1"/>
    </xf>
    <xf numFmtId="0" fontId="4" fillId="0" borderId="9" xfId="0" applyFont="1" applyBorder="1" applyAlignment="1">
      <alignment vertical="top"/>
    </xf>
    <xf numFmtId="0" fontId="4" fillId="0" borderId="3" xfId="0" applyFont="1" applyBorder="1" applyAlignment="1">
      <alignment vertical="top"/>
    </xf>
    <xf numFmtId="0" fontId="6" fillId="6" borderId="1"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5" fillId="0" borderId="2" xfId="2" applyFont="1"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6" fillId="0" borderId="1" xfId="0" applyFont="1" applyBorder="1" applyAlignment="1">
      <alignment horizontal="center" vertical="center"/>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5" fillId="0" borderId="9" xfId="2"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5" fillId="0" borderId="1" xfId="2" applyFont="1" applyBorder="1" applyAlignment="1">
      <alignment horizontal="left" vertical="top"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0" fontId="5" fillId="7" borderId="9"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5" fillId="0" borderId="3" xfId="2" applyFont="1" applyBorder="1" applyAlignment="1">
      <alignment horizontal="left" vertical="top" wrapText="1"/>
    </xf>
    <xf numFmtId="0" fontId="12" fillId="0" borderId="2" xfId="2" applyFont="1" applyBorder="1" applyAlignment="1">
      <alignment horizontal="left" vertical="top" wrapText="1"/>
    </xf>
    <xf numFmtId="0" fontId="5" fillId="0" borderId="1" xfId="0" applyFont="1" applyBorder="1" applyAlignment="1">
      <alignment horizont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xf>
    <xf numFmtId="0" fontId="5" fillId="0" borderId="9" xfId="0" applyFont="1" applyBorder="1" applyAlignment="1">
      <alignment horizontal="center"/>
    </xf>
    <xf numFmtId="0" fontId="5" fillId="0" borderId="3" xfId="0" applyFont="1" applyBorder="1" applyAlignment="1">
      <alignment horizontal="center"/>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14" fillId="5" borderId="1" xfId="0" applyFont="1" applyFill="1" applyBorder="1" applyAlignment="1" applyProtection="1">
      <alignment horizontal="center" vertical="center"/>
      <protection locked="0"/>
    </xf>
    <xf numFmtId="165" fontId="7" fillId="3" borderId="0" xfId="2" applyNumberFormat="1" applyFont="1" applyFill="1" applyAlignment="1">
      <alignment vertical="center"/>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39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1%20-%20MH/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Quality Indicators"/>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351">
      <pivotArea field="5" type="button" dataOnly="0" labelOnly="1" outline="0" axis="axisRow" fieldPosition="4"/>
    </format>
    <format dxfId="350">
      <pivotArea field="6" type="button" dataOnly="0" labelOnly="1" outline="0" axis="axisRow" fieldPosition="5"/>
    </format>
    <format dxfId="349">
      <pivotArea field="7" type="button" dataOnly="0" labelOnly="1" outline="0" axis="axisRow" fieldPosition="6"/>
    </format>
    <format dxfId="348">
      <pivotArea field="9" type="button" dataOnly="0" labelOnly="1" outline="0" axis="axisRow" fieldPosition="7"/>
    </format>
    <format dxfId="347">
      <pivotArea field="6" type="button" dataOnly="0" labelOnly="1" outline="0" axis="axisRow" fieldPosition="5"/>
    </format>
    <format dxfId="346">
      <pivotArea field="7" type="button" dataOnly="0" labelOnly="1" outline="0" axis="axisRow" fieldPosition="6"/>
    </format>
    <format dxfId="345">
      <pivotArea field="9" type="button" dataOnly="0" labelOnly="1" outline="0" axis="axisRow" fieldPosition="7"/>
    </format>
    <format dxfId="344">
      <pivotArea field="5" type="button" dataOnly="0" labelOnly="1" outline="0" axis="axisRow" fieldPosition="4"/>
    </format>
    <format dxfId="343">
      <pivotArea field="1" type="button" dataOnly="0" labelOnly="1" outline="0" axis="axisRow" fieldPosition="0"/>
    </format>
    <format dxfId="342">
      <pivotArea field="2" type="button" dataOnly="0" labelOnly="1" outline="0" axis="axisRow" fieldPosition="1"/>
    </format>
    <format dxfId="341">
      <pivotArea field="3" type="button" dataOnly="0" labelOnly="1" outline="0" axis="axisRow" fieldPosition="2"/>
    </format>
    <format dxfId="340">
      <pivotArea field="4" type="button" dataOnly="0" labelOnly="1" outline="0" axis="axisRow" fieldPosition="3"/>
    </format>
    <format dxfId="339">
      <pivotArea field="5" type="button" dataOnly="0" labelOnly="1" outline="0" axis="axisRow" fieldPosition="4"/>
    </format>
    <format dxfId="338">
      <pivotArea field="6" type="button" dataOnly="0" labelOnly="1" outline="0" axis="axisRow" fieldPosition="5"/>
    </format>
    <format dxfId="337">
      <pivotArea field="7" type="button" dataOnly="0" labelOnly="1" outline="0" axis="axisRow" fieldPosition="6"/>
    </format>
    <format dxfId="336">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1"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72">
      <pivotArea field="5" type="button" dataOnly="0" labelOnly="1" outline="0" axis="axisRow" fieldPosition="4"/>
    </format>
    <format dxfId="371">
      <pivotArea field="6" type="button" dataOnly="0" labelOnly="1" outline="0" axis="axisRow" fieldPosition="5"/>
    </format>
    <format dxfId="370">
      <pivotArea field="7" type="button" dataOnly="0" labelOnly="1" outline="0"/>
    </format>
    <format dxfId="369">
      <pivotArea field="9" type="button" dataOnly="0" labelOnly="1" outline="0" axis="axisRow" fieldPosition="7"/>
    </format>
    <format dxfId="368">
      <pivotArea field="5" type="button" dataOnly="0" labelOnly="1" outline="0" axis="axisRow" fieldPosition="4"/>
    </format>
    <format dxfId="367">
      <pivotArea field="6" type="button" dataOnly="0" labelOnly="1" outline="0" axis="axisRow" fieldPosition="5"/>
    </format>
    <format dxfId="366">
      <pivotArea field="7" type="button" dataOnly="0" labelOnly="1" outline="0"/>
    </format>
    <format dxfId="365">
      <pivotArea field="9" type="button" dataOnly="0" labelOnly="1" outline="0" axis="axisRow" fieldPosition="7"/>
    </format>
    <format dxfId="364">
      <pivotArea field="5" type="button" dataOnly="0" labelOnly="1" outline="0" axis="axisRow" fieldPosition="4"/>
    </format>
    <format dxfId="363">
      <pivotArea field="6" type="button" dataOnly="0" labelOnly="1" outline="0" axis="axisRow" fieldPosition="5"/>
    </format>
    <format dxfId="362">
      <pivotArea field="8" type="button" dataOnly="0" labelOnly="1" outline="0" axis="axisRow" fieldPosition="6"/>
    </format>
    <format dxfId="361">
      <pivotArea field="9" type="button" dataOnly="0" labelOnly="1" outline="0" axis="axisRow" fieldPosition="7"/>
    </format>
    <format dxfId="360">
      <pivotArea grandRow="1" outline="0" collapsedLevelsAreSubtotals="1" fieldPosition="0"/>
    </format>
    <format dxfId="359">
      <pivotArea field="1" type="button" dataOnly="0" labelOnly="1" outline="0" axis="axisRow" fieldPosition="0"/>
    </format>
    <format dxfId="358">
      <pivotArea field="2" type="button" dataOnly="0" labelOnly="1" outline="0" axis="axisRow" fieldPosition="1"/>
    </format>
    <format dxfId="357">
      <pivotArea field="3" type="button" dataOnly="0" labelOnly="1" outline="0" axis="axisRow" fieldPosition="2"/>
    </format>
    <format dxfId="356">
      <pivotArea field="4" type="button" dataOnly="0" labelOnly="1" outline="0" axis="axisRow" fieldPosition="3"/>
    </format>
    <format dxfId="355">
      <pivotArea field="5" type="button" dataOnly="0" labelOnly="1" outline="0" axis="axisRow" fieldPosition="4"/>
    </format>
    <format dxfId="354">
      <pivotArea field="6" type="button" dataOnly="0" labelOnly="1" outline="0" axis="axisRow" fieldPosition="5"/>
    </format>
    <format dxfId="353">
      <pivotArea field="8" type="button" dataOnly="0" labelOnly="1" outline="0" axis="axisRow" fieldPosition="6"/>
    </format>
    <format dxfId="352">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395" dataDxfId="394">
  <autoFilter ref="A3:D12" xr:uid="{222CB03B-21C5-4B02-B678-25437E896D67}"/>
  <tableColumns count="4">
    <tableColumn id="1" xr3:uid="{1DA11BFE-F84D-4767-B950-00DADF89BABF}" name="Code" dataDxfId="393"/>
    <tableColumn id="3" xr3:uid="{5C65D2E8-C638-43D6-AF6D-A816BD250103}" name="Type" dataDxfId="392"/>
    <tableColumn id="2" xr3:uid="{6F57EDFA-095A-4F74-845D-B7638DE36BC8}" name="Description" dataDxfId="391"/>
    <tableColumn id="4" xr3:uid="{976A045B-DEE4-4BF1-A816-BEE2D539F521}" name="Full" dataDxfId="390">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63" dataDxfId="262" tableBorderDxfId="261">
  <tableColumns count="9">
    <tableColumn id="6" xr3:uid="{8869C4BD-690C-4BDC-88FD-D06B154A0A0B}" name=" Chart #" dataDxfId="260" dataCellStyle="Normal 2"/>
    <tableColumn id="1" xr3:uid="{09E47F96-02EE-43ED-82CA-43D00673FD1D}" name="Provider ID" dataDxfId="259" dataCellStyle="Normal 2"/>
    <tableColumn id="2" xr3:uid="{9D2A6AC2-56B6-4339-BB65-CE36F3E04C39}" name="Procedure Code" dataDxfId="258" dataCellStyle="Normal 2"/>
    <tableColumn id="3" xr3:uid="{44B2AFBA-EE9F-4E83-800C-BAC2F18FEC7B}" name=" Procedure Name " dataDxfId="257" dataCellStyle="Normal 2"/>
    <tableColumn id="4" xr3:uid="{9B329125-8C7D-4998-B6AD-DFCC6F23DC82}" name="Service Date" dataDxfId="256" dataCellStyle="Normal 2"/>
    <tableColumn id="7" xr3:uid="{2D73BCFC-64F1-44C1-9280-1B071119212C}" name="$ Claimed" dataDxfId="255" dataCellStyle="Normal 2"/>
    <tableColumn id="9" xr3:uid="{16477E54-721B-4987-856E-86C1EEBF88B5}" name="Reason for Correction" dataDxfId="254" dataCellStyle="Currency"/>
    <tableColumn id="12" xr3:uid="{14FA5617-ED76-46BA-AD83-1D3E7BE166ED}" name="Disallowed Requirement #" dataDxfId="253" dataCellStyle="Normal 2"/>
    <tableColumn id="11" xr3:uid="{E64A141D-248E-4E46-8557-5F2B28BE529B}" name="Comments" dataDxfId="252"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51" dataDxfId="250" tableBorderDxfId="249">
  <tableColumns count="9">
    <tableColumn id="6" xr3:uid="{74CD7E3A-6153-4C9B-B53D-D8CA2504647D}" name=" Chart #" dataDxfId="248" dataCellStyle="Normal 2"/>
    <tableColumn id="1" xr3:uid="{564EBA8E-D1A1-435C-B50B-12510D54B20D}" name="Provider ID" dataDxfId="247" dataCellStyle="Normal 2"/>
    <tableColumn id="2" xr3:uid="{362E01F6-D640-49F9-8F77-B9A946471BF0}" name="Procedure Code" dataDxfId="246" dataCellStyle="Normal 2"/>
    <tableColumn id="3" xr3:uid="{CB7308F0-3D90-4BE2-A463-CF3A6A8EF708}" name=" Procedure Name " dataDxfId="245" dataCellStyle="Normal 2"/>
    <tableColumn id="4" xr3:uid="{C21E09A2-EEF7-47A0-8918-2C6F40CD5B4F}" name="Service Date" dataDxfId="244" dataCellStyle="Normal 2"/>
    <tableColumn id="7" xr3:uid="{EE9FC41D-F8CB-41C6-B0F3-9C1A1218189C}" name="$ Claimed" dataDxfId="243" dataCellStyle="Normal 2"/>
    <tableColumn id="9" xr3:uid="{BF9F5AE0-BB9F-4B23-B5A1-185C9273B9F6}" name="Reason for Correction" dataDxfId="242" dataCellStyle="Currency"/>
    <tableColumn id="12" xr3:uid="{8E376AED-7A1E-41B8-81F9-89AE0B1E19A1}" name="Disallowed Requirement #" dataDxfId="241" dataCellStyle="Normal 2"/>
    <tableColumn id="11" xr3:uid="{E9294DB6-D501-4E66-B6CA-D406B7D66D61}" name="Comments" dataDxfId="240"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39" dataDxfId="238" tableBorderDxfId="237">
  <tableColumns count="9">
    <tableColumn id="6" xr3:uid="{D27D998E-5E98-45C6-A058-55D5D6F5BF0F}" name=" Chart #" dataDxfId="236" dataCellStyle="Normal 2"/>
    <tableColumn id="1" xr3:uid="{81A20C11-7354-479C-962E-D1C5B6563A5A}" name="Provider ID" dataDxfId="235" dataCellStyle="Normal 2"/>
    <tableColumn id="2" xr3:uid="{F747E119-809F-4E0F-8F3E-E4FACCC4A5E7}" name="Procedure Code" dataDxfId="234" dataCellStyle="Normal 2"/>
    <tableColumn id="3" xr3:uid="{DCEE72F0-0990-4128-AA5E-7329634B5AD0}" name=" Procedure Name " dataDxfId="233" dataCellStyle="Normal 2"/>
    <tableColumn id="4" xr3:uid="{27750E9F-FD25-43D4-8799-B150D45FBB4A}" name="Service Date" dataDxfId="232" dataCellStyle="Normal 2"/>
    <tableColumn id="7" xr3:uid="{0360C069-C78F-4D60-AB2B-05A01E7A6A71}" name="$ Claimed" dataDxfId="231" dataCellStyle="Normal 2"/>
    <tableColumn id="9" xr3:uid="{745D9BDE-48FC-4F44-B432-59897427820B}" name="Reason for Correction" dataDxfId="230" dataCellStyle="Currency"/>
    <tableColumn id="12" xr3:uid="{9469FC41-D0AA-48FC-8D01-ACE54A8BBC2A}" name="Disallowed Requirement #" dataDxfId="229" dataCellStyle="Normal 2"/>
    <tableColumn id="11" xr3:uid="{3070830E-6BB2-4362-A9E6-3076C49D6D20}" name="Comments" dataDxfId="228"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27" dataDxfId="226" tableBorderDxfId="225">
  <tableColumns count="9">
    <tableColumn id="6" xr3:uid="{211B35FC-D371-4F0B-AE86-EB6FFEA1F1A0}" name=" Chart #" dataDxfId="224" dataCellStyle="Normal 2"/>
    <tableColumn id="1" xr3:uid="{3C7C0F98-D0E1-4940-9FED-561EFFFC8363}" name="Provider ID" dataDxfId="223" dataCellStyle="Normal 2"/>
    <tableColumn id="2" xr3:uid="{0B03A587-A65C-471C-AF6C-6E6E1CFF7904}" name="Procedure Code" dataDxfId="222" dataCellStyle="Normal 2"/>
    <tableColumn id="3" xr3:uid="{C25B7D79-982D-44CC-B875-1EA7969E075E}" name=" Procedure Name " dataDxfId="221" dataCellStyle="Normal 2"/>
    <tableColumn id="4" xr3:uid="{DAFC86CD-A42A-4956-9369-B4F87FE9E5D7}" name="Service Date" dataDxfId="220" dataCellStyle="Normal 2"/>
    <tableColumn id="7" xr3:uid="{0063C2B7-B57D-4FE9-B56A-143959D041CE}" name="$ Claimed" dataDxfId="219" dataCellStyle="Normal 2"/>
    <tableColumn id="9" xr3:uid="{2FCB22A7-0490-4D6A-8934-65C1C4601464}" name="Reason for Correction" dataDxfId="218" dataCellStyle="Currency"/>
    <tableColumn id="12" xr3:uid="{504E38E2-4546-471F-8710-FDE3F951C01F}" name="Disallowed Requirement #" dataDxfId="217" dataCellStyle="Normal 2"/>
    <tableColumn id="11" xr3:uid="{A20AB7CE-B986-40B9-A4D7-AED696111900}" name="Comments" dataDxfId="216"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15" dataDxfId="214" tableBorderDxfId="213">
  <tableColumns count="9">
    <tableColumn id="6" xr3:uid="{BB93CBF9-E965-4E3B-8DE3-D99DD8CC479E}" name=" Chart #" dataDxfId="212" dataCellStyle="Normal 2"/>
    <tableColumn id="1" xr3:uid="{690B6FD0-5D2A-43E7-ADB1-CEA1DC5B3072}" name="Provider ID" dataDxfId="211" dataCellStyle="Normal 2"/>
    <tableColumn id="2" xr3:uid="{3F7EA3C1-DF0B-4F4C-ACD9-09061302E8AE}" name="Procedure Code" dataDxfId="210" dataCellStyle="Normal 2"/>
    <tableColumn id="3" xr3:uid="{1E15F428-FB8E-48D3-AD74-50E368FA058B}" name=" Procedure Name " dataDxfId="209" dataCellStyle="Normal 2"/>
    <tableColumn id="4" xr3:uid="{02E4A86C-245F-43C4-8B28-ADCDC8F0AA60}" name="Service Date" dataDxfId="208" dataCellStyle="Normal 2"/>
    <tableColumn id="7" xr3:uid="{77A49FAA-D86F-4FE5-B5C5-975B9B3E80C2}" name="$ Claimed" dataDxfId="207" dataCellStyle="Normal 2"/>
    <tableColumn id="9" xr3:uid="{5B560CE7-CEBD-4D8C-A71B-0D92214D3193}" name="Reason for Correction" dataDxfId="206" dataCellStyle="Currency"/>
    <tableColumn id="12" xr3:uid="{DEA2C16E-764F-4D86-A223-4DF5C413133A}" name="Disallowed Requirement #" dataDxfId="205" dataCellStyle="Normal 2"/>
    <tableColumn id="11" xr3:uid="{FF12BF22-37A2-4D76-8ED2-09E1E8D21D20}" name="Comments" dataDxfId="204"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03" dataDxfId="202" tableBorderDxfId="201">
  <tableColumns count="9">
    <tableColumn id="6" xr3:uid="{ADDD5482-8D0B-489C-A48E-BBDDA16272B2}" name=" Chart #" dataDxfId="200" dataCellStyle="Normal 2"/>
    <tableColumn id="1" xr3:uid="{19909D56-ECCB-4998-B544-07B4AB4F2D82}" name="Provider ID" dataDxfId="199" dataCellStyle="Normal 2"/>
    <tableColumn id="2" xr3:uid="{C5A95A73-BF84-4AFE-8637-E538FEC0CA02}" name="Procedure Code" dataDxfId="198" dataCellStyle="Normal 2"/>
    <tableColumn id="3" xr3:uid="{672586D9-E773-48CC-A960-E58FEE91340C}" name=" Procedure Name " dataDxfId="197" dataCellStyle="Normal 2"/>
    <tableColumn id="4" xr3:uid="{D3319A58-6BDB-401A-9A35-17C82E420277}" name="Service Date" dataDxfId="196" dataCellStyle="Normal 2"/>
    <tableColumn id="7" xr3:uid="{3C61412D-A5C7-4039-8AB1-3809F8003734}" name="$ Claimed" dataDxfId="195" dataCellStyle="Normal 2"/>
    <tableColumn id="9" xr3:uid="{2570BAD7-C1B4-4BE6-84A7-F06E509DC8D6}" name="Reason for Correction" dataDxfId="194" dataCellStyle="Currency"/>
    <tableColumn id="12" xr3:uid="{79832451-2FCC-4310-96CA-B8973437A611}" name="Disallowed Requirement #" dataDxfId="193" dataCellStyle="Normal 2"/>
    <tableColumn id="11" xr3:uid="{62A9F204-9C40-4271-9F92-C89C4C5974AA}" name="Comments" dataDxfId="192"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191" dataDxfId="190" tableBorderDxfId="189">
  <tableColumns count="9">
    <tableColumn id="6" xr3:uid="{E65B142C-DA09-4AC2-A26D-021423B186C4}" name=" Chart #" dataDxfId="188" dataCellStyle="Normal 2"/>
    <tableColumn id="1" xr3:uid="{B816C569-9B47-4E43-AD1D-DB3946285AC2}" name="Provider ID" dataDxfId="187" dataCellStyle="Normal 2"/>
    <tableColumn id="2" xr3:uid="{CEF88322-C072-4281-9B18-3CFCE39E7512}" name="Procedure Code" dataDxfId="186" dataCellStyle="Normal 2"/>
    <tableColumn id="3" xr3:uid="{35E24586-A58D-4C35-BDE5-BF290943D7D9}" name=" Procedure Name " dataDxfId="185" dataCellStyle="Normal 2"/>
    <tableColumn id="4" xr3:uid="{47412EB6-DA6B-4D7A-8B93-6039CEE1B41F}" name="Service Date" dataDxfId="184" dataCellStyle="Normal 2"/>
    <tableColumn id="7" xr3:uid="{2C1D0667-EC19-4252-AF10-DA79FBE37842}" name="$ Claimed" dataDxfId="183" dataCellStyle="Normal 2"/>
    <tableColumn id="9" xr3:uid="{58EB99B6-E2B5-4A9D-B21F-1DFB07C5EFE1}" name="Reason for Correction" dataDxfId="182" dataCellStyle="Currency"/>
    <tableColumn id="12" xr3:uid="{1C63D3E8-6B97-40FE-B9E6-4D2CB74A4813}" name="Disallowed Requirement #" dataDxfId="181" dataCellStyle="Normal 2"/>
    <tableColumn id="11" xr3:uid="{B17701F7-3EB9-460F-B665-AA089F9C0F85}" name="Comments" dataDxfId="180"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179" dataDxfId="178" tableBorderDxfId="177">
  <tableColumns count="9">
    <tableColumn id="6" xr3:uid="{08154533-9CA6-4BD6-9505-53CC4C3712DF}" name=" Chart #" dataDxfId="176" dataCellStyle="Normal 2"/>
    <tableColumn id="1" xr3:uid="{68406DD8-02A7-4649-A22C-6C0F66CDBA94}" name="Provider ID" dataDxfId="175" dataCellStyle="Normal 2"/>
    <tableColumn id="2" xr3:uid="{6F8487F5-5E6E-468E-92BD-DAD48EB480AF}" name="Procedure Code" dataDxfId="174" dataCellStyle="Normal 2"/>
    <tableColumn id="3" xr3:uid="{24B33859-A443-42DB-95BF-09D0E984F195}" name=" Procedure Name " dataDxfId="173" dataCellStyle="Normal 2"/>
    <tableColumn id="4" xr3:uid="{FEDC8FF0-0A20-449F-8067-0AFD12F577AF}" name="Service Date" dataDxfId="172" dataCellStyle="Normal 2"/>
    <tableColumn id="7" xr3:uid="{29BCC545-621A-42F7-B5CA-4ED82A64D234}" name="$ Claimed" dataDxfId="171" dataCellStyle="Normal 2"/>
    <tableColumn id="9" xr3:uid="{37902C6C-26DB-4C3D-B43E-A054EF8CB3A6}" name="Reason for Correction" dataDxfId="170" dataCellStyle="Currency"/>
    <tableColumn id="12" xr3:uid="{4C3FA049-5109-41A7-9EE4-B7844992CFDA}" name="Disallowed Requirement #" dataDxfId="169" dataCellStyle="Normal 2"/>
    <tableColumn id="11" xr3:uid="{FAFEBC72-2291-4601-8088-8CFEAE53523C}" name="Comments" dataDxfId="168"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167" dataDxfId="166" tableBorderDxfId="165">
  <tableColumns count="9">
    <tableColumn id="6" xr3:uid="{7CAFDAB8-7E6F-42CF-A396-313C8E744BD3}" name=" Chart #" dataDxfId="164" dataCellStyle="Normal 2"/>
    <tableColumn id="1" xr3:uid="{C33D5B8C-4438-4EC7-9864-8549093C61A8}" name="Provider ID" dataDxfId="163" dataCellStyle="Normal 2"/>
    <tableColumn id="2" xr3:uid="{48B84E48-2928-4D36-AE65-7310DAD91D06}" name="Procedure Code" dataDxfId="162" dataCellStyle="Normal 2"/>
    <tableColumn id="3" xr3:uid="{338D24CC-0A1C-4494-B636-EEEB92AF86B2}" name=" Procedure Name " dataDxfId="161" dataCellStyle="Normal 2"/>
    <tableColumn id="4" xr3:uid="{D1EEC3C9-124B-4FAF-84CB-487DE64EB162}" name="Service Date" dataDxfId="160" dataCellStyle="Normal 2"/>
    <tableColumn id="7" xr3:uid="{135B3312-8261-45AA-9553-57BD01A17E64}" name="$ Claimed" dataDxfId="159" dataCellStyle="Normal 2"/>
    <tableColumn id="9" xr3:uid="{337F7607-9B27-478A-AD3D-7E29A75B8107}" name="Reason for Correction" dataDxfId="158" dataCellStyle="Currency"/>
    <tableColumn id="12" xr3:uid="{DE0EE3C8-DE7A-4BF3-80EB-15FEE0D2F1C4}" name="Disallowed Requirement #" dataDxfId="157" dataCellStyle="Normal 2"/>
    <tableColumn id="11" xr3:uid="{149AF241-3916-4258-99D9-8471D1FA504B}" name="Comments" dataDxfId="156"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55" dataDxfId="154" tableBorderDxfId="153">
  <tableColumns count="9">
    <tableColumn id="6" xr3:uid="{14C3C4C9-6220-4051-A384-A5744ECCD3B0}" name=" Chart #" dataDxfId="152" dataCellStyle="Normal 2"/>
    <tableColumn id="1" xr3:uid="{F1C4F454-0359-434F-A075-A52FC1C80FFB}" name="Provider ID" dataDxfId="151" dataCellStyle="Normal 2"/>
    <tableColumn id="2" xr3:uid="{555E819F-767C-41BF-8400-549796E9A531}" name="Procedure Code" dataDxfId="150" dataCellStyle="Normal 2"/>
    <tableColumn id="3" xr3:uid="{4350B487-0569-4C22-B497-E72A99AE999D}" name=" Procedure Name " dataDxfId="149" dataCellStyle="Normal 2"/>
    <tableColumn id="4" xr3:uid="{9698AF3C-E1DE-4A3D-A2AD-D5F0ECD808C3}" name="Service Date" dataDxfId="148" dataCellStyle="Normal 2"/>
    <tableColumn id="7" xr3:uid="{D341ABBD-1281-4E96-90BC-FC7D83CBB4A2}" name="$ Claimed" dataDxfId="147" dataCellStyle="Normal 2"/>
    <tableColumn id="9" xr3:uid="{3F599F0F-E438-449B-A1A5-ED965110D35E}" name="Reason for Correction" dataDxfId="146" dataCellStyle="Currency"/>
    <tableColumn id="12" xr3:uid="{B4898BBA-2553-4E28-B30F-988420F29E3A}" name="Disallowed Requirement #" dataDxfId="145" dataCellStyle="Normal 2"/>
    <tableColumn id="11" xr3:uid="{6EDC696C-D192-4DA1-A22F-E542D41302A0}" name="Comments" dataDxfId="144"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389" dataDxfId="388">
  <autoFilter ref="F3:I16" xr:uid="{00D65DFF-5C52-4D79-81EA-9B070755B9FC}"/>
  <tableColumns count="4">
    <tableColumn id="1" xr3:uid="{D2CA796F-2BC6-463E-8519-A49C1783EFB2}" name="Req#" dataDxfId="387"/>
    <tableColumn id="2" xr3:uid="{84BAC82D-6C73-460C-8734-45CF380644B0}" name="Section" dataDxfId="386"/>
    <tableColumn id="3" xr3:uid="{2A9F399D-4CE2-47A4-934F-1A5767BAFE0D}" name="Description" dataDxfId="385"/>
    <tableColumn id="4" xr3:uid="{4E59E54D-8F57-496B-8FD8-316BAD64DD35}" name="Full" dataDxfId="384">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43" dataDxfId="142" tableBorderDxfId="141">
  <tableColumns count="9">
    <tableColumn id="6" xr3:uid="{3410C93C-9153-47EE-967E-EAA08504ED0A}" name=" Chart #" dataDxfId="140" dataCellStyle="Normal 2"/>
    <tableColumn id="1" xr3:uid="{ADD1F5DC-9191-45A4-B681-14548903C0EE}" name="Provider ID" dataDxfId="139" dataCellStyle="Normal 2"/>
    <tableColumn id="2" xr3:uid="{34CA84EF-E53D-4E25-8FD2-CEB4E9FB68CA}" name="Procedure Code" dataDxfId="138" dataCellStyle="Normal 2"/>
    <tableColumn id="3" xr3:uid="{0C12467B-E817-48B9-912A-6F3C7A086908}" name=" Procedure Name " dataDxfId="137" dataCellStyle="Normal 2"/>
    <tableColumn id="4" xr3:uid="{1D2D4051-EE7F-4743-AD74-0D795310C6AC}" name="Service Date" dataDxfId="136" dataCellStyle="Normal 2"/>
    <tableColumn id="7" xr3:uid="{4D8C7B76-FB56-43B0-B87D-01189078D424}" name="$ Claimed" dataDxfId="135" dataCellStyle="Normal 2"/>
    <tableColumn id="9" xr3:uid="{3C5599D6-6CB2-499C-8256-1A0FC75F25C3}" name="Reason for Correction" dataDxfId="134" dataCellStyle="Currency"/>
    <tableColumn id="12" xr3:uid="{5864400A-AC03-4620-8F74-635253360756}" name="Disallowed Requirement #" dataDxfId="133" dataCellStyle="Normal 2"/>
    <tableColumn id="11" xr3:uid="{4C28A675-9C45-4451-8E57-2F975A2F4CE7}" name="Comments" dataDxfId="132"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31" dataDxfId="130" tableBorderDxfId="129">
  <tableColumns count="9">
    <tableColumn id="6" xr3:uid="{179BF3FA-8ED1-4030-981A-E9AEB59220DE}" name=" Chart #" dataDxfId="128" dataCellStyle="Normal 2"/>
    <tableColumn id="1" xr3:uid="{03349985-3662-47B1-9CA8-40B4EDEFE227}" name="Provider ID" dataDxfId="127" dataCellStyle="Normal 2"/>
    <tableColumn id="2" xr3:uid="{545DBEB8-6408-40EA-A59B-897FB6525C9A}" name="Procedure Code" dataDxfId="126" dataCellStyle="Normal 2"/>
    <tableColumn id="3" xr3:uid="{ECC71AD9-15C9-4FF1-B166-B75381B95504}" name=" Procedure Name " dataDxfId="125" dataCellStyle="Normal 2"/>
    <tableColumn id="4" xr3:uid="{8660E031-9965-4CE5-87B1-B40FA95BDA24}" name="Service Date" dataDxfId="124" dataCellStyle="Normal 2"/>
    <tableColumn id="7" xr3:uid="{3B53A9A9-E073-456E-B619-D9942B248FA4}" name="$ Claimed" dataDxfId="123" dataCellStyle="Normal 2"/>
    <tableColumn id="9" xr3:uid="{26FE9B3A-8A66-491F-9D4A-3A26A20B0829}" name="Reason for Correction" dataDxfId="122" dataCellStyle="Currency"/>
    <tableColumn id="12" xr3:uid="{859E5CF4-C119-45FA-A762-2032C8005B5C}" name="Disallowed Requirement #" dataDxfId="121" dataCellStyle="Normal 2"/>
    <tableColumn id="11" xr3:uid="{8C50B05F-CAE9-486F-9CDC-EC620CE7D738}" name="Comments" dataDxfId="120"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19" dataDxfId="118" tableBorderDxfId="117">
  <tableColumns count="9">
    <tableColumn id="6" xr3:uid="{742A978E-C033-4FDF-B66E-92F4702F7C8B}" name=" Chart #" dataDxfId="116" dataCellStyle="Normal 2"/>
    <tableColumn id="1" xr3:uid="{EA5F53E5-21F8-44F2-8A42-4B7685A81E1F}" name="Provider ID" dataDxfId="115" dataCellStyle="Normal 2"/>
    <tableColumn id="2" xr3:uid="{EB4DFDCD-38FA-4972-8184-012B67C442C5}" name="Procedure Code" dataDxfId="114" dataCellStyle="Normal 2"/>
    <tableColumn id="3" xr3:uid="{068476D5-B22B-48BD-A9D4-780A23226530}" name=" Procedure Name " dataDxfId="113" dataCellStyle="Normal 2"/>
    <tableColumn id="4" xr3:uid="{5FC90F9A-50E7-47E0-91C5-07FAC7D7D90B}" name="Service Date" dataDxfId="112" dataCellStyle="Normal 2"/>
    <tableColumn id="7" xr3:uid="{B9F6F9C8-A214-4A3F-A83E-06FB8B901852}" name="$ Claimed" dataDxfId="111" dataCellStyle="Normal 2"/>
    <tableColumn id="9" xr3:uid="{B3A2115B-B2FE-43C7-A1AF-433152F52CD1}" name="Reason for Correction" dataDxfId="110" dataCellStyle="Currency"/>
    <tableColumn id="12" xr3:uid="{61B0648F-E27D-4EC8-8D7F-DF1141DC32E2}" name="Disallowed Requirement #" dataDxfId="109" dataCellStyle="Normal 2"/>
    <tableColumn id="11" xr3:uid="{0BD200DC-03B7-49B7-B5DF-EED2C6450623}" name="Comments" dataDxfId="108"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07" dataDxfId="106" tableBorderDxfId="105">
  <tableColumns count="9">
    <tableColumn id="6" xr3:uid="{2627746D-0012-42F1-9AAD-08C91A8AB4F9}" name=" Chart #" dataDxfId="104" dataCellStyle="Normal 2"/>
    <tableColumn id="1" xr3:uid="{461846A4-7777-451A-A096-F1743BEDF328}" name="Provider ID" dataDxfId="103" dataCellStyle="Normal 2"/>
    <tableColumn id="2" xr3:uid="{D468596F-5EED-4677-9791-3B5E7DE8D681}" name="Procedure Code" dataDxfId="102" dataCellStyle="Normal 2"/>
    <tableColumn id="3" xr3:uid="{A879D379-2EE0-4739-9FA3-EBD3268FA8ED}" name=" Procedure Name " dataDxfId="101" dataCellStyle="Normal 2"/>
    <tableColumn id="4" xr3:uid="{7776D586-5D0B-4E67-BACA-2FA3250163A5}" name="Service Date" dataDxfId="100" dataCellStyle="Normal 2"/>
    <tableColumn id="7" xr3:uid="{3FD97949-591A-4D6B-8011-59B813C9E80B}" name="$ Claimed" dataDxfId="99" dataCellStyle="Normal 2"/>
    <tableColumn id="9" xr3:uid="{FF7C2D98-7C4B-4361-AC58-C461E82D5620}" name="Reason for Correction" dataDxfId="98" dataCellStyle="Currency"/>
    <tableColumn id="12" xr3:uid="{EF972FCE-C262-496D-BC3D-F136FBEED545}" name="Disallowed Requirement #" dataDxfId="97" dataCellStyle="Normal 2"/>
    <tableColumn id="11" xr3:uid="{20CB9640-16FD-44A2-ABC0-7D5AA629FED6}" name="Comments" dataDxfId="96"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383" dataDxfId="381" headerRowBorderDxfId="382" tableBorderDxfId="380" totalsRowBorderDxfId="379">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378"/>
    <tableColumn id="1" xr3:uid="{94D10909-679A-4630-BDCA-88A5A7D927EF}" name="Med Rec # " dataDxfId="377"/>
    <tableColumn id="9" xr3:uid="{D0D522C4-CA61-4B4B-9AB4-46A95E676F3B}" name="Member" dataDxfId="376"/>
    <tableColumn id="2" xr3:uid="{C91FDEE4-7854-4A24-B753-FAC145E5D2BC}" name="# Svcs" dataDxfId="375"/>
    <tableColumn id="11" xr3:uid="{8FEA4DAA-25ED-48A6-A710-F6DF04BE77BC}" name="Reviewer" dataDxfId="374"/>
    <tableColumn id="5" xr3:uid="{57C43C47-6A25-4310-92C9-D82F48CC38B9}" name="Insurance" dataDxfId="373"/>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35" dataDxfId="334" tableBorderDxfId="333">
  <tableColumns count="9">
    <tableColumn id="6" xr3:uid="{3F847410-5297-447D-BA45-BD3F93FB743B}" name=" Chart #" dataDxfId="332" dataCellStyle="Normal 2"/>
    <tableColumn id="1" xr3:uid="{EBFCA916-257C-4328-8ECA-254B51D800D5}" name="Provider ID" dataDxfId="331" dataCellStyle="Normal 2"/>
    <tableColumn id="2" xr3:uid="{F6769BB8-E6A2-4CD9-ABFE-1760A887181E}" name="Procedure Code" dataDxfId="330" dataCellStyle="Normal 2"/>
    <tableColumn id="3" xr3:uid="{F724B00C-8C9B-4EDD-9520-738F8328DC5B}" name=" Procedure Name " dataDxfId="329" dataCellStyle="Normal 2"/>
    <tableColumn id="4" xr3:uid="{FBC0FEEE-DD1A-4ED6-A8BA-CB11DA333A80}" name="Service Date" dataDxfId="328" dataCellStyle="Normal 2"/>
    <tableColumn id="7" xr3:uid="{E1AED285-F404-4792-B3E1-4CC05B49EA2F}" name="$ Claimed" dataDxfId="327" dataCellStyle="Normal 2"/>
    <tableColumn id="9" xr3:uid="{133254C4-B731-460B-BD28-40BC5730A61D}" name="Reason for Correction" dataDxfId="326" dataCellStyle="Currency"/>
    <tableColumn id="12" xr3:uid="{061723D6-9697-455F-9127-A4BA655F7190}" name="Disallowed Requirement #" dataDxfId="325" dataCellStyle="Normal 2"/>
    <tableColumn id="11" xr3:uid="{AB5436EF-56A7-49E0-85C2-8DA7931762DA}" name="Comments" dataDxfId="324"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23" dataDxfId="322" tableBorderDxfId="321">
  <tableColumns count="9">
    <tableColumn id="6" xr3:uid="{2533A6E5-34E8-41B5-8A5D-3DD206A541D4}" name=" Chart #" dataDxfId="320" dataCellStyle="Normal 2"/>
    <tableColumn id="1" xr3:uid="{20932894-5C24-4F64-A291-0DB2A3A7C7A8}" name="Provider ID" dataDxfId="319" dataCellStyle="Normal 2"/>
    <tableColumn id="2" xr3:uid="{94384D10-D439-4E05-A34A-5B29BED0F5B6}" name="Procedure Code" dataDxfId="318" dataCellStyle="Normal 2"/>
    <tableColumn id="3" xr3:uid="{6199C066-81B5-44C4-BC79-9B2325131642}" name=" Procedure Name " dataDxfId="317" dataCellStyle="Normal 2"/>
    <tableColumn id="4" xr3:uid="{6387C690-3B97-4143-ADFD-D9B226291C18}" name="Service Date" dataDxfId="316" dataCellStyle="Normal 2"/>
    <tableColumn id="7" xr3:uid="{8B8C7DCD-1C97-4BF1-9963-5398E227E855}" name="$ Claimed" dataDxfId="315" dataCellStyle="Normal 2"/>
    <tableColumn id="9" xr3:uid="{89FFF63D-093F-4CE6-BB6A-485E9530B7B3}" name="Reason for Correction" dataDxfId="314" dataCellStyle="Currency"/>
    <tableColumn id="12" xr3:uid="{3B256B05-9F79-490E-B265-A87098BEDEFA}" name="Disallowed Requirement #" dataDxfId="313" dataCellStyle="Normal 2"/>
    <tableColumn id="11" xr3:uid="{13EBF301-149E-4FA4-9810-B812341A8073}" name="Comments" dataDxfId="312"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11" dataDxfId="310" tableBorderDxfId="309">
  <tableColumns count="9">
    <tableColumn id="6" xr3:uid="{2A280E58-B37D-48CB-A9E5-2696137733F2}" name=" Chart #" dataDxfId="308" dataCellStyle="Normal 2"/>
    <tableColumn id="1" xr3:uid="{732F3B1E-1669-40F0-A73C-59ED2B484CB4}" name="Provider ID" dataDxfId="307" dataCellStyle="Normal 2"/>
    <tableColumn id="2" xr3:uid="{CE27E6CB-B1C8-4933-8DB0-36699E47E4B6}" name="Procedure Code" dataDxfId="306" dataCellStyle="Normal 2"/>
    <tableColumn id="3" xr3:uid="{34101FF1-655B-4F1F-BDB1-39FF4444B259}" name=" Procedure Name " dataDxfId="305" dataCellStyle="Normal 2"/>
    <tableColumn id="4" xr3:uid="{D00E013E-D0A8-4F3E-BDEA-F20865ECE278}" name="Service Date" dataDxfId="304" dataCellStyle="Normal 2"/>
    <tableColumn id="7" xr3:uid="{0974BE13-C6FD-4CD4-BB41-0316757F47AD}" name="$ Claimed" dataDxfId="303" dataCellStyle="Normal 2"/>
    <tableColumn id="9" xr3:uid="{A4BDC120-AB83-4E6A-B817-A619FB1FF6AC}" name="Reason for Correction" dataDxfId="302" dataCellStyle="Currency"/>
    <tableColumn id="12" xr3:uid="{7BF0BF9F-2AA2-4AE9-81B9-1F22654AC850}" name="Disallowed Requirement #" dataDxfId="301" dataCellStyle="Normal 2"/>
    <tableColumn id="11" xr3:uid="{A72520CF-F17C-43F9-B950-ACF1CDB6C7B4}" name="Comments" dataDxfId="300"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299" dataDxfId="298" tableBorderDxfId="297">
  <tableColumns count="9">
    <tableColumn id="6" xr3:uid="{E07323CF-C804-4471-B39E-9355B2FC53C7}" name=" Chart #" dataDxfId="296" dataCellStyle="Normal 2"/>
    <tableColumn id="1" xr3:uid="{EE5C5456-14DB-4DEF-ADD4-07D4DE32280F}" name="Provider ID" dataDxfId="295" dataCellStyle="Normal 2"/>
    <tableColumn id="2" xr3:uid="{70DC71A3-5277-4B5C-B366-6DEF9E2BCEA6}" name="Procedure Code" dataDxfId="294" dataCellStyle="Normal 2"/>
    <tableColumn id="3" xr3:uid="{E196809E-4B63-4602-9E87-28CFB1327E07}" name=" Procedure Name " dataDxfId="293" dataCellStyle="Normal 2"/>
    <tableColumn id="4" xr3:uid="{FBBF2FB2-14ED-4F90-B9E4-1F19A8806A78}" name="Service Date" dataDxfId="292" dataCellStyle="Normal 2"/>
    <tableColumn id="7" xr3:uid="{820904E1-EEE4-4FDF-A82B-18956F9126C9}" name="$ Claimed" dataDxfId="291" dataCellStyle="Normal 2"/>
    <tableColumn id="9" xr3:uid="{F88B64D5-1A84-4BA2-82CE-D38A39124353}" name="Reason for Correction" dataDxfId="290" dataCellStyle="Currency"/>
    <tableColumn id="12" xr3:uid="{07168C71-7559-42BD-AD53-C532A34395FE}" name="Disallowed Requirement #" dataDxfId="289" dataCellStyle="Normal 2"/>
    <tableColumn id="11" xr3:uid="{C59FD61A-A984-4472-87B0-D8AF5E88B073}" name="Comments" dataDxfId="288"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287" dataDxfId="286" tableBorderDxfId="285">
  <tableColumns count="9">
    <tableColumn id="6" xr3:uid="{CDE91A5B-AC7C-4121-9221-73466B451983}" name=" Chart #" dataDxfId="284" dataCellStyle="Normal 2"/>
    <tableColumn id="1" xr3:uid="{C2A256E4-B3E2-40F1-9C3C-31E64035C806}" name="Provider ID" dataDxfId="283" dataCellStyle="Normal 2"/>
    <tableColumn id="2" xr3:uid="{DC8CA12F-781B-446D-A297-2637C6A34E71}" name="Procedure Code" dataDxfId="282" dataCellStyle="Normal 2"/>
    <tableColumn id="3" xr3:uid="{F01D7FC5-4CE0-4650-AF16-8EA9A2769D02}" name=" Procedure Name " dataDxfId="281" dataCellStyle="Normal 2"/>
    <tableColumn id="4" xr3:uid="{A2CBEEA5-9E96-403A-9DFE-337F296ACF77}" name="Service Date" dataDxfId="280" dataCellStyle="Normal 2"/>
    <tableColumn id="7" xr3:uid="{EC86F09E-D769-48D7-95EA-9BD6B5EC289D}" name="$ Claimed" dataDxfId="279" dataCellStyle="Normal 2"/>
    <tableColumn id="9" xr3:uid="{E5EB91B6-E2AD-43C9-8E8E-8C7D00FEF251}" name="Reason for Correction" dataDxfId="278" dataCellStyle="Currency"/>
    <tableColumn id="12" xr3:uid="{98347E74-A821-4ECB-8756-7E163E7D81EC}" name="Disallowed Requirement #" dataDxfId="277" dataCellStyle="Normal 2"/>
    <tableColumn id="11" xr3:uid="{D3C2B502-D212-4638-B3FB-99E5776591D5}" name="Comments" dataDxfId="276"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275" dataDxfId="274" tableBorderDxfId="273">
  <tableColumns count="9">
    <tableColumn id="6" xr3:uid="{84128F1D-3837-4A18-B090-962FBB0CC14E}" name=" Chart #" dataDxfId="272" dataCellStyle="Normal 2"/>
    <tableColumn id="1" xr3:uid="{AB47B56B-8B96-40D8-AE99-2E5C5E02E56C}" name="Provider ID" dataDxfId="271" dataCellStyle="Normal 2"/>
    <tableColumn id="2" xr3:uid="{D0390CE1-EAB7-427C-B3A1-61EA66E8458F}" name="Procedure Code" dataDxfId="270" dataCellStyle="Normal 2"/>
    <tableColumn id="3" xr3:uid="{533FC6CF-C8CE-4541-948F-88EA53355889}" name=" Procedure Name " dataDxfId="269" dataCellStyle="Normal 2"/>
    <tableColumn id="4" xr3:uid="{37296298-0A23-4638-904D-0236EF04E41D}" name="Service Date" dataDxfId="268" dataCellStyle="Normal 2"/>
    <tableColumn id="7" xr3:uid="{C628160D-CBD0-48C0-8902-6E19BCA164F1}" name="$ Claimed" dataDxfId="267" dataCellStyle="Normal 2"/>
    <tableColumn id="9" xr3:uid="{6C239F62-AB88-4477-BFE0-275B8E11B204}" name="Reason for Correction" dataDxfId="266" dataCellStyle="Currency"/>
    <tableColumn id="12" xr3:uid="{715EC687-C40A-41F6-9332-0CBC48B9F810}" name="Disallowed Requirement #" dataDxfId="265" dataCellStyle="Normal 2"/>
    <tableColumn id="11" xr3:uid="{8A9FC24D-6B78-42A8-A5C3-705A7A010554}" name="Comments" dataDxfId="264"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2"/>
  <sheetViews>
    <sheetView zoomScaleNormal="100" workbookViewId="0">
      <selection activeCell="K26" sqref="K26"/>
    </sheetView>
  </sheetViews>
  <sheetFormatPr defaultColWidth="9.33203125" defaultRowHeight="13.2" x14ac:dyDescent="0.25"/>
  <cols>
    <col min="1" max="1" width="4" style="78" customWidth="1"/>
    <col min="2" max="2" width="15" style="78" customWidth="1"/>
    <col min="3" max="3" width="3.6640625" style="78" customWidth="1"/>
    <col min="4" max="4" width="15.33203125" style="78" customWidth="1"/>
    <col min="5" max="5" width="4.33203125" style="78" customWidth="1"/>
    <col min="6" max="6" width="13.33203125" style="78" customWidth="1"/>
    <col min="7" max="7" width="4" style="78" customWidth="1"/>
    <col min="8" max="8" width="17.5546875" style="78" customWidth="1"/>
    <col min="9" max="9" width="4.6640625" style="78" customWidth="1"/>
    <col min="10" max="10" width="11.6640625" style="78" customWidth="1"/>
    <col min="11" max="11" width="4.33203125" style="78" customWidth="1"/>
    <col min="12" max="12" width="22" style="78" customWidth="1"/>
    <col min="13" max="16384" width="9.33203125" style="78"/>
  </cols>
  <sheetData>
    <row r="2" spans="2:12" ht="28.95" customHeight="1" x14ac:dyDescent="0.25">
      <c r="B2" s="78" t="s">
        <v>0</v>
      </c>
      <c r="D2" s="177" t="s">
        <v>1</v>
      </c>
      <c r="F2" s="178" t="s">
        <v>2</v>
      </c>
      <c r="H2" s="286" t="s">
        <v>3</v>
      </c>
      <c r="J2" s="177" t="s">
        <v>4</v>
      </c>
      <c r="L2" s="286" t="s">
        <v>5</v>
      </c>
    </row>
    <row r="3" spans="2:12" ht="14.4" x14ac:dyDescent="0.25">
      <c r="D3" s="158" t="s">
        <v>6</v>
      </c>
      <c r="F3" s="161" t="s">
        <v>7</v>
      </c>
      <c r="H3" s="161" t="s">
        <v>8</v>
      </c>
      <c r="J3" s="158" t="s">
        <v>9</v>
      </c>
      <c r="L3" s="161" t="s">
        <v>8</v>
      </c>
    </row>
    <row r="4" spans="2:12" ht="18.600000000000001" customHeight="1" x14ac:dyDescent="0.25">
      <c r="B4" s="78" t="s">
        <v>10</v>
      </c>
      <c r="D4" s="158" t="s">
        <v>11</v>
      </c>
      <c r="F4" s="161" t="s">
        <v>12</v>
      </c>
      <c r="H4" s="179" t="s">
        <v>13</v>
      </c>
      <c r="J4" s="158" t="s">
        <v>14</v>
      </c>
      <c r="L4" s="179" t="s">
        <v>13</v>
      </c>
    </row>
    <row r="5" spans="2:12" ht="20.7" customHeight="1" x14ac:dyDescent="0.25">
      <c r="B5" s="78" t="s">
        <v>15</v>
      </c>
      <c r="F5" s="161" t="s">
        <v>16</v>
      </c>
      <c r="H5" s="179" t="s">
        <v>17</v>
      </c>
      <c r="L5" s="179" t="s">
        <v>17</v>
      </c>
    </row>
    <row r="6" spans="2:12" ht="14.4" x14ac:dyDescent="0.25">
      <c r="B6" s="78" t="s">
        <v>18</v>
      </c>
      <c r="F6" s="161" t="s">
        <v>19</v>
      </c>
      <c r="H6" s="179" t="s">
        <v>19</v>
      </c>
      <c r="L6" s="179" t="s">
        <v>19</v>
      </c>
    </row>
    <row r="7" spans="2:12" x14ac:dyDescent="0.25">
      <c r="B7" s="78" t="s">
        <v>19</v>
      </c>
    </row>
    <row r="8" spans="2:12" x14ac:dyDescent="0.25">
      <c r="B8" s="78" t="s">
        <v>20</v>
      </c>
    </row>
    <row r="10" spans="2:12" ht="28.8" x14ac:dyDescent="0.25">
      <c r="B10" s="177" t="s">
        <v>21</v>
      </c>
    </row>
    <row r="11" spans="2:12" x14ac:dyDescent="0.25">
      <c r="B11" s="158" t="s">
        <v>22</v>
      </c>
    </row>
    <row r="12" spans="2:12" x14ac:dyDescent="0.25">
      <c r="B12" s="158"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A4" sqref="A4:E4"/>
    </sheetView>
  </sheetViews>
  <sheetFormatPr defaultRowHeight="13.2" x14ac:dyDescent="0.25"/>
  <cols>
    <col min="1" max="1" width="3" customWidth="1"/>
    <col min="2" max="2" width="53.6640625" customWidth="1"/>
    <col min="3" max="3" width="12" customWidth="1"/>
    <col min="4" max="4" width="12.33203125" hidden="1" customWidth="1"/>
    <col min="5" max="5" width="33.6640625" customWidth="1"/>
  </cols>
  <sheetData>
    <row r="1" spans="1:5" ht="15.6" x14ac:dyDescent="0.3">
      <c r="A1" s="180" t="s">
        <v>269</v>
      </c>
      <c r="B1" s="181" t="s">
        <v>301</v>
      </c>
      <c r="C1" s="181" t="s">
        <v>302</v>
      </c>
      <c r="D1" s="181" t="s">
        <v>275</v>
      </c>
      <c r="E1" s="181" t="s">
        <v>174</v>
      </c>
    </row>
    <row r="2" spans="1:5" ht="48" customHeight="1" x14ac:dyDescent="0.25">
      <c r="A2" s="182">
        <v>1</v>
      </c>
      <c r="B2" s="183" t="s">
        <v>303</v>
      </c>
      <c r="C2" s="267"/>
      <c r="D2" s="268"/>
      <c r="E2" s="269"/>
    </row>
    <row r="3" spans="1:5" ht="48" customHeight="1" x14ac:dyDescent="0.25">
      <c r="A3" s="182">
        <v>2</v>
      </c>
      <c r="B3" s="183" t="s">
        <v>304</v>
      </c>
      <c r="C3" s="267"/>
      <c r="D3" s="268"/>
      <c r="E3" s="269"/>
    </row>
    <row r="4" spans="1:5" ht="18.600000000000001" hidden="1" customHeight="1" x14ac:dyDescent="0.3">
      <c r="A4" s="297" t="s">
        <v>305</v>
      </c>
      <c r="B4" s="297"/>
      <c r="C4" s="297"/>
      <c r="D4" s="297"/>
      <c r="E4" s="297"/>
    </row>
    <row r="5" spans="1:5" ht="48" hidden="1" customHeight="1" x14ac:dyDescent="0.3">
      <c r="A5" s="184">
        <v>3</v>
      </c>
      <c r="B5" s="185" t="s">
        <v>306</v>
      </c>
      <c r="C5" s="267"/>
      <c r="D5" s="270"/>
      <c r="E5" s="269"/>
    </row>
    <row r="6" spans="1:5" ht="48" hidden="1" customHeight="1" x14ac:dyDescent="0.3">
      <c r="A6" s="184">
        <v>4</v>
      </c>
      <c r="B6" s="185" t="s">
        <v>307</v>
      </c>
      <c r="C6" s="267"/>
      <c r="D6" s="270"/>
      <c r="E6" s="269"/>
    </row>
    <row r="7" spans="1:5" ht="48" hidden="1" customHeight="1" x14ac:dyDescent="0.3">
      <c r="A7" s="184">
        <v>5</v>
      </c>
      <c r="B7" s="185" t="s">
        <v>308</v>
      </c>
      <c r="C7" s="267"/>
      <c r="D7" s="270"/>
      <c r="E7" s="269"/>
    </row>
    <row r="8" spans="1:5" ht="48" hidden="1" customHeight="1" x14ac:dyDescent="0.3">
      <c r="A8" s="184">
        <v>6</v>
      </c>
      <c r="B8" s="185" t="s">
        <v>309</v>
      </c>
      <c r="C8" s="267"/>
      <c r="D8" s="270"/>
      <c r="E8" s="269"/>
    </row>
  </sheetData>
  <sheetProtection algorithmName="SHA-512" hashValue="Tv0FM8liY/FXQTdbQeqedXf5EVqn89q3pp6xkEUmFDtOmRNGloPTi2auaDd+09xgZpq5d49mmkzK6O85J0O7Dw==" saltValue="N+T8pcEURHtJlccbgF6gAA==" spinCount="100000" sheet="1" formatCells="0" formatColumns="0" formatRows="0"/>
  <pageMargins left="0.7" right="0.7" top="0.75" bottom="0.75" header="0.3" footer="0.3"/>
  <pageSetup scale="89"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6640625" defaultRowHeight="13.8" x14ac:dyDescent="0.25"/>
  <cols>
    <col min="1" max="1" width="5.44140625" style="85" customWidth="1"/>
    <col min="2" max="3" width="8.6640625" style="85"/>
    <col min="4" max="4" width="7.44140625" style="85" customWidth="1"/>
    <col min="5" max="5" width="10.6640625" style="85" bestFit="1" customWidth="1"/>
    <col min="6" max="6" width="8.6640625" style="85"/>
    <col min="7" max="7" width="5.5546875" style="85" customWidth="1"/>
    <col min="8" max="8" width="5" style="85" customWidth="1"/>
    <col min="9" max="9" width="8.6640625" style="85"/>
    <col min="10" max="10" width="8.33203125" style="85" customWidth="1"/>
    <col min="11" max="11" width="7.5546875" style="85" customWidth="1"/>
    <col min="12" max="14" width="6.33203125" style="85" customWidth="1"/>
    <col min="15" max="16" width="8.6640625" style="85" hidden="1" customWidth="1"/>
    <col min="17" max="18" width="8.6640625" style="85" customWidth="1"/>
    <col min="19" max="16384" width="8.6640625" style="85"/>
  </cols>
  <sheetData>
    <row r="1" spans="1:16" ht="43.5" customHeight="1" x14ac:dyDescent="0.25">
      <c r="A1" s="407" t="s">
        <v>310</v>
      </c>
      <c r="B1" s="408"/>
      <c r="C1" s="408"/>
      <c r="D1" s="408"/>
      <c r="E1" s="408"/>
      <c r="F1" s="408"/>
      <c r="G1" s="408"/>
      <c r="H1" s="408"/>
      <c r="I1" s="408"/>
      <c r="J1" s="408"/>
      <c r="K1" s="409"/>
      <c r="L1" s="88" t="s">
        <v>9</v>
      </c>
      <c r="M1" s="88" t="s">
        <v>14</v>
      </c>
      <c r="N1" s="88" t="s">
        <v>311</v>
      </c>
      <c r="O1" s="89"/>
      <c r="P1" s="90"/>
    </row>
    <row r="2" spans="1:16" ht="30" customHeight="1" x14ac:dyDescent="0.25">
      <c r="A2" s="87">
        <v>1</v>
      </c>
      <c r="B2" s="410" t="s">
        <v>312</v>
      </c>
      <c r="C2" s="410"/>
      <c r="D2" s="410"/>
      <c r="E2" s="410"/>
      <c r="F2" s="410"/>
      <c r="G2" s="410"/>
      <c r="H2" s="410"/>
      <c r="I2" s="410"/>
      <c r="J2" s="410"/>
      <c r="K2" s="411"/>
      <c r="L2" s="91"/>
      <c r="M2" s="91"/>
      <c r="N2" s="91"/>
      <c r="O2" s="92">
        <f>COUNTIF(L2:N2,"x")</f>
        <v>0</v>
      </c>
      <c r="P2" s="93" t="str">
        <f>IF(AND(L2="x",M2=0,N2=0),"y",IF(AND(L2=0,M2="x",N2=0),"n",IF(AND(L2=0,M2=0,N2="x"),"na",IF(AND(L2=0,M2=0,N2=0),""))))</f>
        <v/>
      </c>
    </row>
    <row r="3" spans="1:16" ht="22.35" customHeight="1" x14ac:dyDescent="0.25">
      <c r="A3" s="87">
        <v>2</v>
      </c>
      <c r="B3" s="410" t="s">
        <v>313</v>
      </c>
      <c r="C3" s="410"/>
      <c r="D3" s="410"/>
      <c r="E3" s="410"/>
      <c r="F3" s="410"/>
      <c r="G3" s="410"/>
      <c r="H3" s="410"/>
      <c r="I3" s="410"/>
      <c r="J3" s="410"/>
      <c r="K3" s="411"/>
      <c r="L3" s="91"/>
      <c r="M3" s="91"/>
      <c r="N3" s="91"/>
      <c r="O3" s="92">
        <f t="shared" ref="O3:O8" si="0">COUNTIF(L3:N3,"x")</f>
        <v>0</v>
      </c>
      <c r="P3" s="93" t="str">
        <f t="shared" ref="P3:P8" si="1">IF(AND(L3="x",M3=0,N3=0),"y",IF(AND(L3=0,M3="x",N3=0),"n",IF(AND(L3=0,M3=0,N3="x"),"na",IF(AND(L3=0,M3=0,N3=0),""))))</f>
        <v/>
      </c>
    </row>
    <row r="4" spans="1:16" ht="47.1" customHeight="1" x14ac:dyDescent="0.25">
      <c r="A4" s="87">
        <v>3</v>
      </c>
      <c r="B4" s="412" t="s">
        <v>314</v>
      </c>
      <c r="C4" s="413"/>
      <c r="D4" s="413"/>
      <c r="E4" s="413"/>
      <c r="F4" s="413"/>
      <c r="G4" s="413"/>
      <c r="H4" s="413"/>
      <c r="I4" s="413"/>
      <c r="J4" s="413"/>
      <c r="K4" s="414"/>
      <c r="L4" s="91"/>
      <c r="M4" s="91"/>
      <c r="N4" s="91"/>
      <c r="O4" s="92">
        <f t="shared" si="0"/>
        <v>0</v>
      </c>
      <c r="P4" s="93" t="str">
        <f t="shared" si="1"/>
        <v/>
      </c>
    </row>
    <row r="5" spans="1:16" ht="33.75" customHeight="1" x14ac:dyDescent="0.25">
      <c r="A5" s="87">
        <v>4</v>
      </c>
      <c r="B5" s="410" t="s">
        <v>315</v>
      </c>
      <c r="C5" s="410"/>
      <c r="D5" s="410"/>
      <c r="E5" s="410"/>
      <c r="F5" s="410"/>
      <c r="G5" s="410"/>
      <c r="H5" s="410"/>
      <c r="I5" s="410"/>
      <c r="J5" s="410"/>
      <c r="K5" s="411"/>
      <c r="L5" s="91"/>
      <c r="M5" s="91"/>
      <c r="N5" s="91"/>
      <c r="O5" s="92">
        <f t="shared" si="0"/>
        <v>0</v>
      </c>
      <c r="P5" s="93" t="str">
        <f t="shared" si="1"/>
        <v/>
      </c>
    </row>
    <row r="6" spans="1:16" ht="22.35" customHeight="1" x14ac:dyDescent="0.25">
      <c r="A6" s="87">
        <v>5</v>
      </c>
      <c r="B6" s="410" t="s">
        <v>316</v>
      </c>
      <c r="C6" s="410"/>
      <c r="D6" s="410"/>
      <c r="E6" s="410"/>
      <c r="F6" s="410"/>
      <c r="G6" s="410"/>
      <c r="H6" s="410"/>
      <c r="I6" s="410"/>
      <c r="J6" s="410"/>
      <c r="K6" s="411"/>
      <c r="L6" s="91"/>
      <c r="M6" s="91"/>
      <c r="N6" s="91"/>
      <c r="O6" s="92">
        <f t="shared" si="0"/>
        <v>0</v>
      </c>
      <c r="P6" s="93" t="str">
        <f t="shared" si="1"/>
        <v/>
      </c>
    </row>
    <row r="7" spans="1:16" ht="47.1" customHeight="1" x14ac:dyDescent="0.25">
      <c r="A7" s="87">
        <v>6</v>
      </c>
      <c r="B7" s="410" t="s">
        <v>317</v>
      </c>
      <c r="C7" s="410"/>
      <c r="D7" s="410"/>
      <c r="E7" s="410"/>
      <c r="F7" s="410"/>
      <c r="G7" s="410"/>
      <c r="H7" s="410"/>
      <c r="I7" s="410"/>
      <c r="J7" s="410"/>
      <c r="K7" s="411"/>
      <c r="L7" s="91"/>
      <c r="M7" s="91"/>
      <c r="N7" s="91"/>
      <c r="O7" s="92">
        <f t="shared" si="0"/>
        <v>0</v>
      </c>
      <c r="P7" s="93" t="str">
        <f t="shared" si="1"/>
        <v/>
      </c>
    </row>
    <row r="8" spans="1:16" ht="61.35" customHeight="1" x14ac:dyDescent="0.25">
      <c r="A8" s="87">
        <v>7</v>
      </c>
      <c r="B8" s="410" t="s">
        <v>318</v>
      </c>
      <c r="C8" s="410"/>
      <c r="D8" s="410"/>
      <c r="E8" s="410"/>
      <c r="F8" s="410"/>
      <c r="G8" s="410"/>
      <c r="H8" s="410"/>
      <c r="I8" s="410"/>
      <c r="J8" s="410"/>
      <c r="K8" s="411"/>
      <c r="L8" s="91"/>
      <c r="M8" s="91"/>
      <c r="N8" s="91"/>
      <c r="O8" s="92">
        <f t="shared" si="0"/>
        <v>0</v>
      </c>
      <c r="P8" s="93" t="str">
        <f t="shared" si="1"/>
        <v/>
      </c>
    </row>
    <row r="9" spans="1:16" ht="18.75" hidden="1" customHeight="1" x14ac:dyDescent="0.25">
      <c r="A9" s="276"/>
      <c r="B9" s="276"/>
      <c r="C9" s="276"/>
      <c r="D9" s="276"/>
      <c r="E9" s="276"/>
      <c r="F9" s="276"/>
      <c r="G9" s="276"/>
      <c r="H9" s="276"/>
      <c r="I9" s="276"/>
      <c r="J9" s="276">
        <f>N9</f>
        <v>0</v>
      </c>
      <c r="K9" s="276">
        <f>SUM(L9:M9)</f>
        <v>0</v>
      </c>
      <c r="L9" s="157">
        <f>COUNTIF(L2:L8,"x")</f>
        <v>0</v>
      </c>
      <c r="M9" s="157">
        <f>COUNTIF(M2:M8,"x")</f>
        <v>0</v>
      </c>
      <c r="N9" s="157">
        <f>COUNTIF(N2:N8,"x")</f>
        <v>0</v>
      </c>
    </row>
    <row r="10" spans="1:16" ht="23.25" hidden="1" customHeight="1" x14ac:dyDescent="0.25">
      <c r="A10" s="276"/>
      <c r="B10" s="276"/>
      <c r="C10" s="276"/>
      <c r="D10" s="276"/>
      <c r="E10" s="276"/>
      <c r="F10" s="276"/>
      <c r="G10" s="276"/>
      <c r="H10" s="276"/>
      <c r="I10" s="276"/>
      <c r="J10" s="276"/>
      <c r="K10" s="276"/>
      <c r="L10" s="94" t="str">
        <f>IF(AND(I9&gt;1,J9=0),"NA",IF(J9=0,"",K9/J9))</f>
        <v/>
      </c>
      <c r="M10" s="94" t="str">
        <f>IF(AND(J9&gt;1,K9=0),"NA",IF(K9=0,"",L9/K9))</f>
        <v/>
      </c>
      <c r="N10" s="157"/>
      <c r="O10" s="95">
        <f>SUM(L9:M9)</f>
        <v>0</v>
      </c>
    </row>
    <row r="11" spans="1:16" ht="20.100000000000001" hidden="1" customHeight="1" x14ac:dyDescent="0.25">
      <c r="A11" s="96"/>
      <c r="B11" s="415" t="s">
        <v>319</v>
      </c>
      <c r="C11" s="415"/>
      <c r="D11" s="415"/>
      <c r="E11" s="415"/>
      <c r="F11" s="415"/>
      <c r="G11" s="415"/>
      <c r="H11" s="415"/>
      <c r="I11" s="415"/>
      <c r="J11" s="415"/>
      <c r="K11" s="415"/>
      <c r="L11" s="97">
        <f>L9</f>
        <v>0</v>
      </c>
      <c r="M11" s="97">
        <f>M9</f>
        <v>0</v>
      </c>
      <c r="N11" s="97">
        <f>N9</f>
        <v>0</v>
      </c>
      <c r="O11" s="95"/>
    </row>
    <row r="12" spans="1:16" ht="32.700000000000003" hidden="1" customHeight="1" x14ac:dyDescent="0.25">
      <c r="A12" s="298" t="s">
        <v>320</v>
      </c>
      <c r="B12" s="299"/>
      <c r="C12" s="299"/>
      <c r="D12" s="299"/>
      <c r="E12" s="299"/>
      <c r="F12" s="299"/>
      <c r="G12" s="299"/>
      <c r="H12" s="299"/>
      <c r="I12" s="299"/>
      <c r="J12" s="299"/>
      <c r="K12" s="300"/>
      <c r="L12" s="98"/>
      <c r="M12" s="86" t="str">
        <f>M10</f>
        <v/>
      </c>
      <c r="N12" s="276"/>
      <c r="O12" s="95"/>
    </row>
    <row r="13" spans="1:16" ht="58.35" customHeight="1" x14ac:dyDescent="0.25"/>
    <row r="14" spans="1:16" ht="58.35" customHeight="1" x14ac:dyDescent="0.25"/>
    <row r="15" spans="1:16" ht="58.35" customHeight="1" x14ac:dyDescent="0.25"/>
  </sheetData>
  <sheetProtection algorithmName="SHA-512" hashValue="mWu2SoNjnORQWqdzCmJDETKwz8Un1/EkAVfqzXptD+VtV47cyQq8SLMqqIEhLa4fWF48mZTVs/OcVmVujc6H9A==" saltValue="RRquFl+E1EcTJyXEzADyFQ==" spinCount="100000" sheet="1" formatColumns="0" formatRows="0" selectLockedCells="1"/>
  <mergeCells count="9">
    <mergeCell ref="B6:K6"/>
    <mergeCell ref="B7:K7"/>
    <mergeCell ref="B8:K8"/>
    <mergeCell ref="B11:K11"/>
    <mergeCell ref="A1:K1"/>
    <mergeCell ref="B2:K2"/>
    <mergeCell ref="B3:K3"/>
    <mergeCell ref="B4:K4"/>
    <mergeCell ref="B5:K5"/>
  </mergeCells>
  <pageMargins left="0.24" right="0.25" top="0.95" bottom="0.63" header="0.38" footer="0.25"/>
  <pageSetup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5546875" style="1" customWidth="1"/>
    <col min="13" max="13" width="12.33203125" style="1" customWidth="1"/>
    <col min="14" max="14" width="9.5546875" style="1" customWidth="1"/>
    <col min="15" max="15" width="12.33203125" style="1" bestFit="1" customWidth="1"/>
    <col min="16" max="16" width="10.6640625" style="1" hidden="1" customWidth="1"/>
    <col min="17" max="19" width="16.6640625" style="1" customWidth="1"/>
    <col min="20" max="20" width="3.44140625" style="1" customWidth="1"/>
    <col min="21" max="21" width="11.33203125" customWidth="1"/>
    <col min="22" max="22" width="11" customWidth="1"/>
    <col min="23" max="23" width="16.6640625" style="1" customWidth="1"/>
    <col min="24" max="24" width="18.6640625" style="1" customWidth="1"/>
    <col min="25" max="25" width="14.6640625" style="1" customWidth="1"/>
    <col min="26" max="26" width="13.33203125" style="1" customWidth="1"/>
    <col min="27" max="28" width="19.332031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s="433"/>
      <c r="V1" s="433"/>
      <c r="W1" s="433"/>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Info'!F14</f>
        <v>0</v>
      </c>
      <c r="L2" s="356"/>
      <c r="N2"/>
      <c r="O2"/>
      <c r="P2"/>
      <c r="Q2"/>
      <c r="R2"/>
      <c r="S2"/>
      <c r="T2"/>
      <c r="U2" s="25"/>
      <c r="V2" s="125"/>
      <c r="W2" s="126"/>
      <c r="X2"/>
      <c r="Y2"/>
      <c r="Z2"/>
      <c r="AA2"/>
      <c r="AB2"/>
      <c r="AC2"/>
    </row>
    <row r="3" spans="1:31" s="4" customFormat="1" x14ac:dyDescent="0.25">
      <c r="A3" s="51"/>
      <c r="B3" s="3"/>
      <c r="C3" s="293"/>
      <c r="H3"/>
      <c r="J3" s="46"/>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s="10"/>
      <c r="V4" s="434"/>
      <c r="W4" s="435"/>
      <c r="X4"/>
      <c r="Y4"/>
      <c r="Z4"/>
      <c r="AA4"/>
      <c r="AB4"/>
      <c r="AC4"/>
    </row>
    <row r="5" spans="1:31" s="4" customFormat="1" x14ac:dyDescent="0.25">
      <c r="A5" s="51"/>
      <c r="B5" s="3"/>
      <c r="C5" s="282">
        <v>1</v>
      </c>
      <c r="E5" s="361" t="str">
        <f>'Chart Review Info'!C14</f>
        <v>N/A</v>
      </c>
      <c r="F5" s="451"/>
      <c r="G5" s="356"/>
      <c r="H5"/>
      <c r="I5" s="68">
        <f>Consum_1</f>
        <v>0</v>
      </c>
      <c r="J5" s="46"/>
      <c r="K5" s="114">
        <f>'Chart Review Info'!G4</f>
        <v>0</v>
      </c>
      <c r="L5" s="154" t="s">
        <v>289</v>
      </c>
      <c r="M5" s="114">
        <f>'Chart Review Info'!G5</f>
        <v>0</v>
      </c>
      <c r="O5" s="282">
        <f>'Chart Review Info'!G14</f>
        <v>0</v>
      </c>
      <c r="P5"/>
      <c r="Q5"/>
      <c r="R5"/>
      <c r="S5"/>
      <c r="T5"/>
      <c r="U5"/>
      <c r="V5"/>
      <c r="W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SUM(Z9:Z38)</f>
        <v>0</v>
      </c>
      <c r="AC6" s="155"/>
    </row>
    <row r="7" spans="1:31" ht="22.8" x14ac:dyDescent="0.25">
      <c r="C7" s="41"/>
      <c r="D7" s="74"/>
      <c r="E7" s="42"/>
      <c r="F7" s="42"/>
      <c r="G7" s="42"/>
      <c r="H7" s="42"/>
      <c r="I7" s="42"/>
      <c r="J7" s="42"/>
      <c r="K7" s="42"/>
      <c r="L7" s="42"/>
      <c r="M7" s="42"/>
      <c r="N7" s="42"/>
      <c r="O7" s="42"/>
      <c r="P7" s="42"/>
      <c r="U7" s="453" t="s">
        <v>323</v>
      </c>
      <c r="V7" s="453"/>
      <c r="W7" s="453"/>
      <c r="X7" s="453"/>
      <c r="Y7" s="453"/>
      <c r="Z7" s="453"/>
      <c r="AA7" s="453"/>
      <c r="AB7" s="453"/>
      <c r="AC7" s="453"/>
    </row>
    <row r="8" spans="1:31" ht="30"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56" t="s">
        <v>166</v>
      </c>
      <c r="V8" s="143" t="s">
        <v>167</v>
      </c>
      <c r="W8" s="56" t="s">
        <v>168</v>
      </c>
      <c r="X8" s="56" t="s">
        <v>328</v>
      </c>
      <c r="Y8" s="56" t="s">
        <v>170</v>
      </c>
      <c r="Z8" s="55" t="s">
        <v>171</v>
      </c>
      <c r="AA8" s="55" t="s">
        <v>172</v>
      </c>
      <c r="AB8" s="56" t="s">
        <v>173</v>
      </c>
      <c r="AC8" s="56" t="s">
        <v>174</v>
      </c>
    </row>
    <row r="9" spans="1:31" ht="90" customHeight="1" x14ac:dyDescent="0.25">
      <c r="A9" s="84" t="s">
        <v>247</v>
      </c>
      <c r="B9" s="281"/>
      <c r="C9" s="153" t="s">
        <v>91</v>
      </c>
      <c r="D9" s="425" t="s">
        <v>329</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t="s">
        <v>330</v>
      </c>
      <c r="AD9" s="44"/>
      <c r="AE9" s="44"/>
    </row>
    <row r="10" spans="1:31" ht="90" customHeight="1" x14ac:dyDescent="0.25">
      <c r="A10" s="52">
        <v>1</v>
      </c>
      <c r="B10" s="281"/>
      <c r="C10" s="153" t="s">
        <v>92</v>
      </c>
      <c r="D10" s="425" t="s">
        <v>331</v>
      </c>
      <c r="E10" s="432"/>
      <c r="F10" s="432"/>
      <c r="G10" s="432"/>
      <c r="H10" s="432"/>
      <c r="I10" s="432"/>
      <c r="J10" s="432"/>
      <c r="K10" s="432"/>
      <c r="L10" s="432"/>
      <c r="M10" s="432"/>
      <c r="N10" s="454"/>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55" t="s">
        <v>332</v>
      </c>
      <c r="E11" s="432"/>
      <c r="F11" s="432"/>
      <c r="G11" s="432"/>
      <c r="H11" s="432"/>
      <c r="I11" s="432"/>
      <c r="J11" s="432"/>
      <c r="K11" s="432"/>
      <c r="L11" s="432"/>
      <c r="M11" s="432"/>
      <c r="N11" s="454"/>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
        <v>333</v>
      </c>
      <c r="E12" s="432"/>
      <c r="F12" s="432"/>
      <c r="G12" s="432"/>
      <c r="H12" s="432"/>
      <c r="I12" s="432"/>
      <c r="J12" s="432"/>
      <c r="K12" s="432"/>
      <c r="L12" s="432"/>
      <c r="M12" s="432"/>
      <c r="N12" s="454"/>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45" t="s">
        <v>94</v>
      </c>
      <c r="D13" s="425" t="s">
        <v>334</v>
      </c>
      <c r="E13" s="432"/>
      <c r="F13" s="432"/>
      <c r="G13" s="432"/>
      <c r="H13" s="432"/>
      <c r="I13" s="432"/>
      <c r="J13" s="432"/>
      <c r="K13" s="432"/>
      <c r="L13" s="432"/>
      <c r="M13" s="432"/>
      <c r="N13" s="454"/>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45" t="s">
        <v>95</v>
      </c>
      <c r="D14" s="425" t="s">
        <v>335</v>
      </c>
      <c r="E14" s="432"/>
      <c r="F14" s="432"/>
      <c r="G14" s="432"/>
      <c r="H14" s="432"/>
      <c r="I14" s="432"/>
      <c r="J14" s="432"/>
      <c r="K14" s="432"/>
      <c r="L14" s="432"/>
      <c r="M14" s="432"/>
      <c r="N14" s="454"/>
      <c r="O14" s="30"/>
      <c r="P14" s="266" t="str">
        <f t="shared" si="0"/>
        <v/>
      </c>
      <c r="Q14" s="423"/>
      <c r="R14" s="423"/>
      <c r="S14" s="423"/>
      <c r="T14" s="76"/>
      <c r="U14" s="57"/>
      <c r="V14" s="57"/>
      <c r="W14" s="57"/>
      <c r="X14" s="57"/>
      <c r="Y14" s="63"/>
      <c r="Z14" s="60"/>
      <c r="AA14" s="61"/>
      <c r="AB14" s="62"/>
      <c r="AC14" s="62"/>
    </row>
    <row r="15" spans="1:31" ht="33.6" hidden="1" customHeight="1" x14ac:dyDescent="0.25">
      <c r="A15" s="52">
        <v>1</v>
      </c>
      <c r="B15" s="281"/>
      <c r="C15" s="153" t="s">
        <v>96</v>
      </c>
      <c r="D15" s="425" t="s">
        <v>300</v>
      </c>
      <c r="E15" s="432"/>
      <c r="F15" s="432"/>
      <c r="G15" s="432"/>
      <c r="H15" s="432"/>
      <c r="I15" s="432"/>
      <c r="J15" s="432"/>
      <c r="K15" s="432"/>
      <c r="L15" s="432"/>
      <c r="M15" s="432"/>
      <c r="N15" s="454"/>
      <c r="O15" s="30"/>
      <c r="P15" s="127" t="str">
        <f t="shared" si="0"/>
        <v/>
      </c>
      <c r="Q15" s="424"/>
      <c r="R15" s="424"/>
      <c r="S15" s="424"/>
      <c r="T15" s="76"/>
      <c r="U15" s="57"/>
      <c r="V15" s="57"/>
      <c r="W15" s="57"/>
      <c r="X15" s="57"/>
      <c r="Y15" s="63"/>
      <c r="Z15" s="60"/>
      <c r="AA15" s="61"/>
      <c r="AB15" s="62"/>
      <c r="AC15" s="62"/>
    </row>
    <row r="16" spans="1:31" ht="30" customHeight="1" x14ac:dyDescent="0.3">
      <c r="A16" s="51">
        <v>1</v>
      </c>
      <c r="C16" s="47" t="s">
        <v>324</v>
      </c>
      <c r="D16" s="429" t="s">
        <v>245</v>
      </c>
      <c r="E16" s="430"/>
      <c r="F16" s="430"/>
      <c r="G16" s="430"/>
      <c r="H16" s="430"/>
      <c r="I16" s="430"/>
      <c r="J16" s="430"/>
      <c r="K16" s="430"/>
      <c r="L16" s="430"/>
      <c r="M16" s="430"/>
      <c r="N16" s="431"/>
      <c r="O16" s="48" t="s">
        <v>325</v>
      </c>
      <c r="P16" s="48"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
        <v>336</v>
      </c>
      <c r="E17" s="442"/>
      <c r="F17" s="442"/>
      <c r="G17" s="442"/>
      <c r="H17" s="442"/>
      <c r="I17" s="442"/>
      <c r="J17" s="442"/>
      <c r="K17" s="442"/>
      <c r="L17" s="442"/>
      <c r="M17" s="442"/>
      <c r="N17" s="443"/>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
        <v>337</v>
      </c>
      <c r="E18" s="442"/>
      <c r="F18" s="442"/>
      <c r="G18" s="442"/>
      <c r="H18" s="442"/>
      <c r="I18" s="442"/>
      <c r="J18" s="442"/>
      <c r="K18" s="442"/>
      <c r="L18" s="442"/>
      <c r="M18" s="442"/>
      <c r="N18" s="443"/>
      <c r="O18" s="30"/>
      <c r="P18" s="266"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45"/>
      <c r="F19" s="445"/>
      <c r="G19" s="445"/>
      <c r="H19" s="445"/>
      <c r="I19" s="445"/>
      <c r="J19" s="445"/>
      <c r="K19" s="445"/>
      <c r="L19" s="445"/>
      <c r="M19" s="445"/>
      <c r="N19" s="446"/>
      <c r="O19" s="48" t="s">
        <v>325</v>
      </c>
      <c r="P19" s="48" t="s">
        <v>326</v>
      </c>
      <c r="Q19" s="422" t="s">
        <v>327</v>
      </c>
      <c r="R19" s="422"/>
      <c r="S19" s="422"/>
      <c r="T19" s="76"/>
      <c r="U19" s="57"/>
      <c r="V19" s="57"/>
      <c r="W19" s="57"/>
      <c r="X19" s="57"/>
      <c r="Y19" s="63"/>
      <c r="Z19" s="60"/>
      <c r="AA19" s="61"/>
      <c r="AB19" s="62"/>
      <c r="AC19" s="62"/>
    </row>
    <row r="20" spans="1:29" ht="90" customHeight="1" x14ac:dyDescent="0.25">
      <c r="A20" s="52"/>
      <c r="B20" s="281"/>
      <c r="C20" s="153" t="s">
        <v>101</v>
      </c>
      <c r="D20" s="436" t="s">
        <v>340</v>
      </c>
      <c r="E20" s="437"/>
      <c r="F20" s="437"/>
      <c r="G20" s="437"/>
      <c r="H20" s="437"/>
      <c r="I20" s="437"/>
      <c r="J20" s="437"/>
      <c r="K20" s="437"/>
      <c r="L20" s="437"/>
      <c r="M20" s="437"/>
      <c r="N20" s="438"/>
      <c r="O20" s="30"/>
      <c r="P20" s="266" t="str">
        <f>IF(O20="","",IF(O20="Yes","Met",IF(O20="No","Not Met","N/A")))</f>
        <v/>
      </c>
      <c r="Q20" s="423"/>
      <c r="R20" s="423"/>
      <c r="S20" s="423"/>
      <c r="T20" s="76"/>
      <c r="U20" s="57"/>
      <c r="V20" s="57"/>
      <c r="W20" s="57"/>
      <c r="X20" s="57"/>
      <c r="Y20" s="63"/>
      <c r="Z20" s="64"/>
      <c r="AA20" s="61"/>
      <c r="AB20" s="62"/>
      <c r="AC20" s="62"/>
    </row>
    <row r="21" spans="1:29" ht="90" customHeight="1" x14ac:dyDescent="0.25">
      <c r="A21" s="52"/>
      <c r="B21" s="281"/>
      <c r="C21" s="153" t="s">
        <v>102</v>
      </c>
      <c r="D21" s="436" t="s">
        <v>341</v>
      </c>
      <c r="E21" s="437"/>
      <c r="F21" s="437"/>
      <c r="G21" s="437"/>
      <c r="H21" s="437"/>
      <c r="I21" s="437"/>
      <c r="J21" s="437"/>
      <c r="K21" s="437"/>
      <c r="L21" s="437"/>
      <c r="M21" s="437"/>
      <c r="N21" s="438"/>
      <c r="O21" s="30"/>
      <c r="P21" s="266" t="str">
        <f t="shared" ref="P21:P22" si="1">IF(O21="","",IF(O21="Yes","Met",IF(O21="No","Not Met","N/A")))</f>
        <v/>
      </c>
      <c r="Q21" s="423"/>
      <c r="R21" s="423"/>
      <c r="S21" s="423"/>
      <c r="T21" s="76"/>
      <c r="U21" s="57"/>
      <c r="V21" s="57"/>
      <c r="W21" s="57"/>
      <c r="X21" s="57"/>
      <c r="Y21" s="63"/>
      <c r="Z21" s="64"/>
      <c r="AA21" s="61"/>
      <c r="AB21" s="62"/>
      <c r="AC21" s="62"/>
    </row>
    <row r="22" spans="1:29" ht="31.2" hidden="1" customHeight="1" x14ac:dyDescent="0.25">
      <c r="A22" s="52"/>
      <c r="B22" s="281"/>
      <c r="C22" s="153" t="s">
        <v>103</v>
      </c>
      <c r="D22" s="436" t="s">
        <v>300</v>
      </c>
      <c r="E22" s="437"/>
      <c r="F22" s="437"/>
      <c r="G22" s="437"/>
      <c r="H22" s="437"/>
      <c r="I22" s="437"/>
      <c r="J22" s="437"/>
      <c r="K22" s="437"/>
      <c r="L22" s="437"/>
      <c r="M22" s="437"/>
      <c r="N22" s="438"/>
      <c r="O22" s="30"/>
      <c r="P22" s="266" t="str">
        <f t="shared" si="1"/>
        <v/>
      </c>
      <c r="Q22" s="428"/>
      <c r="R22" s="428"/>
      <c r="S22" s="428"/>
      <c r="T22" s="76"/>
      <c r="U22" s="57"/>
      <c r="V22" s="57"/>
      <c r="W22" s="57"/>
      <c r="X22" s="57"/>
      <c r="Y22" s="63"/>
      <c r="Z22" s="64"/>
      <c r="AA22" s="61"/>
      <c r="AB22" s="62"/>
      <c r="AC22" s="62"/>
    </row>
    <row r="23" spans="1:29" ht="30" customHeight="1" x14ac:dyDescent="0.3">
      <c r="A23" s="52"/>
      <c r="B23" s="281"/>
      <c r="C23" s="47" t="s">
        <v>324</v>
      </c>
      <c r="D23" s="429" t="s">
        <v>248</v>
      </c>
      <c r="E23" s="430"/>
      <c r="F23" s="430"/>
      <c r="G23" s="430"/>
      <c r="H23" s="430"/>
      <c r="I23" s="430"/>
      <c r="J23" s="430"/>
      <c r="K23" s="430"/>
      <c r="L23" s="430"/>
      <c r="M23" s="430"/>
      <c r="N23" s="430"/>
      <c r="O23" s="48" t="s">
        <v>325</v>
      </c>
      <c r="P23" s="48" t="s">
        <v>326</v>
      </c>
      <c r="Q23" s="422" t="s">
        <v>327</v>
      </c>
      <c r="R23" s="422"/>
      <c r="S23" s="422"/>
      <c r="T23" s="76"/>
      <c r="U23" s="57"/>
      <c r="V23" s="57"/>
      <c r="W23" s="57"/>
      <c r="X23" s="57"/>
      <c r="Y23" s="63"/>
      <c r="Z23" s="64"/>
      <c r="AA23" s="61"/>
      <c r="AB23" s="62"/>
      <c r="AC23" s="62"/>
    </row>
    <row r="24" spans="1:29" ht="90" customHeight="1" x14ac:dyDescent="0.25">
      <c r="A24" s="51">
        <v>1</v>
      </c>
      <c r="B24" s="281"/>
      <c r="C24" s="154" t="s">
        <v>105</v>
      </c>
      <c r="D24" s="425" t="s">
        <v>342</v>
      </c>
      <c r="E24" s="426"/>
      <c r="F24" s="426"/>
      <c r="G24" s="426"/>
      <c r="H24" s="426"/>
      <c r="I24" s="426"/>
      <c r="J24" s="426"/>
      <c r="K24" s="426"/>
      <c r="L24" s="426"/>
      <c r="M24" s="426"/>
      <c r="N24" s="427"/>
      <c r="O24" s="30"/>
      <c r="P24" s="266" t="str">
        <f t="shared" ref="P24:P37" si="2">IF(O24="","",IF(O24="Yes","Met",IF(O24="No","Not Met","N/A")))</f>
        <v/>
      </c>
      <c r="Q24" s="423"/>
      <c r="R24" s="423"/>
      <c r="S24" s="423"/>
      <c r="T24" s="77"/>
      <c r="U24" s="57"/>
      <c r="V24" s="57"/>
      <c r="W24" s="57"/>
      <c r="X24" s="57"/>
      <c r="Y24" s="63"/>
      <c r="Z24" s="60"/>
      <c r="AA24" s="61"/>
      <c r="AB24" s="62"/>
      <c r="AC24" s="62"/>
    </row>
    <row r="25" spans="1:29" ht="90" customHeight="1" x14ac:dyDescent="0.25">
      <c r="A25" s="52" t="s">
        <v>247</v>
      </c>
      <c r="C25" s="154" t="s">
        <v>40</v>
      </c>
      <c r="D25" s="425" t="s">
        <v>343</v>
      </c>
      <c r="E25" s="426"/>
      <c r="F25" s="426"/>
      <c r="G25" s="426"/>
      <c r="H25" s="426"/>
      <c r="I25" s="426"/>
      <c r="J25" s="426"/>
      <c r="K25" s="426"/>
      <c r="L25" s="426"/>
      <c r="M25" s="426"/>
      <c r="N25" s="427"/>
      <c r="O25" s="30"/>
      <c r="P25" s="266" t="str">
        <f t="shared" si="2"/>
        <v/>
      </c>
      <c r="Q25" s="423"/>
      <c r="R25" s="423"/>
      <c r="S25" s="423"/>
      <c r="T25" s="75"/>
      <c r="U25" s="57"/>
      <c r="V25" s="57"/>
      <c r="W25" s="57"/>
      <c r="X25" s="57"/>
      <c r="Y25" s="63"/>
      <c r="Z25" s="64"/>
      <c r="AA25" s="61"/>
      <c r="AB25" s="62"/>
      <c r="AC25" s="62"/>
    </row>
    <row r="26" spans="1:29" ht="90" customHeight="1" x14ac:dyDescent="0.25">
      <c r="C26" s="154" t="s">
        <v>106</v>
      </c>
      <c r="D26" s="425" t="s">
        <v>344</v>
      </c>
      <c r="E26" s="426"/>
      <c r="F26" s="426"/>
      <c r="G26" s="426"/>
      <c r="H26" s="426"/>
      <c r="I26" s="426"/>
      <c r="J26" s="426"/>
      <c r="K26" s="426"/>
      <c r="L26" s="426"/>
      <c r="M26" s="426"/>
      <c r="N26" s="427"/>
      <c r="O26" s="30"/>
      <c r="P26" s="266" t="str">
        <f t="shared" si="2"/>
        <v/>
      </c>
      <c r="Q26" s="423"/>
      <c r="R26" s="423"/>
      <c r="S26" s="423"/>
      <c r="T26" s="122"/>
      <c r="U26" s="57"/>
      <c r="V26" s="57"/>
      <c r="W26" s="57"/>
      <c r="X26" s="57"/>
      <c r="Y26" s="63"/>
      <c r="Z26" s="60"/>
      <c r="AA26" s="61"/>
      <c r="AB26" s="62"/>
      <c r="AC26" s="62"/>
    </row>
    <row r="27" spans="1:29" ht="90" customHeight="1" x14ac:dyDescent="0.25">
      <c r="A27" s="51">
        <v>1</v>
      </c>
      <c r="C27" s="154" t="s">
        <v>107</v>
      </c>
      <c r="D27" s="425" t="s">
        <v>345</v>
      </c>
      <c r="E27" s="426"/>
      <c r="F27" s="426"/>
      <c r="G27" s="426"/>
      <c r="H27" s="426"/>
      <c r="I27" s="426"/>
      <c r="J27" s="426"/>
      <c r="K27" s="426"/>
      <c r="L27" s="426"/>
      <c r="M27" s="426"/>
      <c r="N27" s="427"/>
      <c r="O27" s="30"/>
      <c r="P27" s="266" t="str">
        <f t="shared" si="2"/>
        <v/>
      </c>
      <c r="Q27" s="423"/>
      <c r="R27" s="423"/>
      <c r="S27" s="423"/>
      <c r="T27" s="76"/>
      <c r="U27" s="57"/>
      <c r="V27" s="57"/>
      <c r="W27" s="57"/>
      <c r="X27" s="57"/>
      <c r="Y27" s="63"/>
      <c r="Z27" s="60"/>
      <c r="AA27" s="61"/>
      <c r="AB27" s="62"/>
      <c r="AC27" s="62"/>
    </row>
    <row r="28" spans="1:29" ht="90" customHeight="1" x14ac:dyDescent="0.25">
      <c r="A28" s="51" t="s">
        <v>330</v>
      </c>
      <c r="C28" s="154" t="s">
        <v>108</v>
      </c>
      <c r="D28" s="425" t="s">
        <v>346</v>
      </c>
      <c r="E28" s="426"/>
      <c r="F28" s="426"/>
      <c r="G28" s="426"/>
      <c r="H28" s="426"/>
      <c r="I28" s="426"/>
      <c r="J28" s="426"/>
      <c r="K28" s="426"/>
      <c r="L28" s="426"/>
      <c r="M28" s="426"/>
      <c r="N28" s="427"/>
      <c r="O28" s="124"/>
      <c r="P28" s="266" t="str">
        <f t="shared" si="2"/>
        <v/>
      </c>
      <c r="Q28" s="423"/>
      <c r="R28" s="423"/>
      <c r="S28" s="423"/>
      <c r="T28" s="76"/>
      <c r="U28" s="57"/>
      <c r="V28" s="57"/>
      <c r="W28" s="57"/>
      <c r="X28" s="57"/>
      <c r="Y28" s="63"/>
      <c r="Z28" s="64"/>
      <c r="AA28" s="61"/>
      <c r="AB28" s="62"/>
      <c r="AC28" s="62"/>
    </row>
    <row r="29" spans="1:29" ht="90" customHeight="1" x14ac:dyDescent="0.25">
      <c r="C29" s="154" t="s">
        <v>109</v>
      </c>
      <c r="D29" s="425" t="s">
        <v>347</v>
      </c>
      <c r="E29" s="426"/>
      <c r="F29" s="426"/>
      <c r="G29" s="426"/>
      <c r="H29" s="426"/>
      <c r="I29" s="426"/>
      <c r="J29" s="426"/>
      <c r="K29" s="426"/>
      <c r="L29" s="426"/>
      <c r="M29" s="426"/>
      <c r="N29" s="427"/>
      <c r="O29" s="124"/>
      <c r="P29" s="266" t="str">
        <f t="shared" si="2"/>
        <v/>
      </c>
      <c r="Q29" s="423"/>
      <c r="R29" s="423"/>
      <c r="S29" s="423"/>
      <c r="T29" s="76"/>
      <c r="U29" s="57"/>
      <c r="V29" s="57"/>
      <c r="W29" s="57"/>
      <c r="X29" s="57"/>
      <c r="Y29" s="63"/>
      <c r="Z29" s="64"/>
      <c r="AA29" s="61"/>
      <c r="AB29" s="62"/>
      <c r="AC29" s="62"/>
    </row>
    <row r="30" spans="1:29" ht="90" customHeight="1" x14ac:dyDescent="0.25">
      <c r="C30" s="154" t="s">
        <v>110</v>
      </c>
      <c r="D30" s="425" t="s">
        <v>348</v>
      </c>
      <c r="E30" s="426"/>
      <c r="F30" s="426"/>
      <c r="G30" s="426"/>
      <c r="H30" s="426"/>
      <c r="I30" s="426"/>
      <c r="J30" s="426"/>
      <c r="K30" s="426"/>
      <c r="L30" s="426"/>
      <c r="M30" s="426"/>
      <c r="N30" s="427"/>
      <c r="O30" s="124"/>
      <c r="P30" s="266" t="str">
        <f t="shared" si="2"/>
        <v/>
      </c>
      <c r="Q30" s="423"/>
      <c r="R30" s="423"/>
      <c r="S30" s="423"/>
      <c r="T30" s="76"/>
      <c r="U30" s="57"/>
      <c r="V30" s="57"/>
      <c r="W30" s="57"/>
      <c r="X30" s="57"/>
      <c r="Y30" s="63"/>
      <c r="Z30" s="64"/>
      <c r="AA30" s="61"/>
      <c r="AB30" s="62"/>
      <c r="AC30" s="62"/>
    </row>
    <row r="31" spans="1:29" ht="90" customHeight="1" x14ac:dyDescent="0.25">
      <c r="C31" s="154" t="s">
        <v>111</v>
      </c>
      <c r="D31" s="425" t="s">
        <v>349</v>
      </c>
      <c r="E31" s="426"/>
      <c r="F31" s="426"/>
      <c r="G31" s="426"/>
      <c r="H31" s="426"/>
      <c r="I31" s="426"/>
      <c r="J31" s="426"/>
      <c r="K31" s="426"/>
      <c r="L31" s="426"/>
      <c r="M31" s="426"/>
      <c r="N31" s="427"/>
      <c r="O31" s="124"/>
      <c r="P31" s="266" t="str">
        <f t="shared" si="2"/>
        <v/>
      </c>
      <c r="Q31" s="423"/>
      <c r="R31" s="423"/>
      <c r="S31" s="423"/>
      <c r="T31" s="76"/>
      <c r="U31" s="57"/>
      <c r="V31" s="57"/>
      <c r="W31" s="57"/>
      <c r="X31" s="57"/>
      <c r="Y31" s="63"/>
      <c r="Z31" s="64"/>
      <c r="AA31" s="61"/>
      <c r="AB31" s="62"/>
      <c r="AC31" s="62"/>
    </row>
    <row r="32" spans="1:29" ht="90" customHeight="1" x14ac:dyDescent="0.25">
      <c r="C32" s="154" t="s">
        <v>112</v>
      </c>
      <c r="D32" s="425" t="s">
        <v>350</v>
      </c>
      <c r="E32" s="426"/>
      <c r="F32" s="426"/>
      <c r="G32" s="426"/>
      <c r="H32" s="426"/>
      <c r="I32" s="426"/>
      <c r="J32" s="426"/>
      <c r="K32" s="426"/>
      <c r="L32" s="426"/>
      <c r="M32" s="426"/>
      <c r="N32" s="427"/>
      <c r="O32" s="124"/>
      <c r="P32" s="127" t="str">
        <f t="shared" si="2"/>
        <v/>
      </c>
      <c r="Q32" s="423"/>
      <c r="R32" s="423"/>
      <c r="S32" s="423"/>
      <c r="T32" s="76"/>
      <c r="U32" s="57"/>
      <c r="V32" s="57"/>
      <c r="W32" s="57"/>
      <c r="X32" s="57"/>
      <c r="Y32" s="63"/>
      <c r="Z32" s="64"/>
      <c r="AA32" s="61"/>
      <c r="AB32" s="62"/>
      <c r="AC32" s="62"/>
    </row>
    <row r="33" spans="1:29" ht="90" customHeight="1" x14ac:dyDescent="0.25">
      <c r="C33" s="154" t="s">
        <v>113</v>
      </c>
      <c r="D33" s="425" t="s">
        <v>351</v>
      </c>
      <c r="E33" s="426"/>
      <c r="F33" s="426"/>
      <c r="G33" s="426"/>
      <c r="H33" s="426"/>
      <c r="I33" s="426"/>
      <c r="J33" s="426"/>
      <c r="K33" s="426"/>
      <c r="L33" s="426"/>
      <c r="M33" s="426"/>
      <c r="N33" s="427"/>
      <c r="O33" s="124"/>
      <c r="P33" s="127" t="str">
        <f t="shared" si="2"/>
        <v/>
      </c>
      <c r="Q33" s="423"/>
      <c r="R33" s="423"/>
      <c r="S33" s="423"/>
      <c r="T33" s="76"/>
      <c r="U33" s="57"/>
      <c r="V33" s="57"/>
      <c r="W33" s="57"/>
      <c r="X33" s="57"/>
      <c r="Y33" s="63"/>
      <c r="Z33" s="64"/>
      <c r="AA33" s="61"/>
      <c r="AB33" s="62"/>
      <c r="AC33" s="62"/>
    </row>
    <row r="34" spans="1:29" ht="90" customHeight="1" x14ac:dyDescent="0.25">
      <c r="C34" s="154" t="s">
        <v>114</v>
      </c>
      <c r="D34" s="425" t="s">
        <v>352</v>
      </c>
      <c r="E34" s="426"/>
      <c r="F34" s="426"/>
      <c r="G34" s="426"/>
      <c r="H34" s="426"/>
      <c r="I34" s="426"/>
      <c r="J34" s="426"/>
      <c r="K34" s="426"/>
      <c r="L34" s="426"/>
      <c r="M34" s="426"/>
      <c r="N34" s="427"/>
      <c r="O34" s="124"/>
      <c r="P34" s="127" t="str">
        <f t="shared" si="2"/>
        <v/>
      </c>
      <c r="Q34" s="423"/>
      <c r="R34" s="423"/>
      <c r="S34" s="423"/>
      <c r="T34" s="76"/>
      <c r="U34" s="57"/>
      <c r="V34" s="57"/>
      <c r="W34" s="57"/>
      <c r="X34" s="57"/>
      <c r="Y34" s="63"/>
      <c r="Z34" s="64"/>
      <c r="AA34" s="61"/>
      <c r="AB34" s="62"/>
      <c r="AC34" s="62"/>
    </row>
    <row r="35" spans="1:29" ht="38.700000000000003" hidden="1" customHeight="1" x14ac:dyDescent="0.25">
      <c r="C35" s="154" t="s">
        <v>115</v>
      </c>
      <c r="D35" s="444" t="s">
        <v>300</v>
      </c>
      <c r="E35" s="444"/>
      <c r="F35" s="444"/>
      <c r="G35" s="444"/>
      <c r="H35" s="444"/>
      <c r="I35" s="444"/>
      <c r="J35" s="444"/>
      <c r="K35" s="444"/>
      <c r="L35" s="444"/>
      <c r="M35" s="444"/>
      <c r="N35" s="444"/>
      <c r="O35" s="124"/>
      <c r="P35" s="127" t="str">
        <f t="shared" si="2"/>
        <v/>
      </c>
      <c r="Q35" s="424"/>
      <c r="R35" s="424"/>
      <c r="S35" s="424"/>
      <c r="T35" s="76"/>
      <c r="U35" s="57"/>
      <c r="V35" s="57"/>
      <c r="W35" s="57"/>
      <c r="X35" s="57"/>
      <c r="Y35" s="63"/>
      <c r="Z35" s="64"/>
      <c r="AA35" s="61"/>
      <c r="AB35" s="62"/>
      <c r="AC35" s="62"/>
    </row>
    <row r="36" spans="1:29" ht="38.700000000000003" hidden="1" customHeight="1" x14ac:dyDescent="0.25">
      <c r="C36" s="154" t="s">
        <v>116</v>
      </c>
      <c r="D36" s="425" t="s">
        <v>300</v>
      </c>
      <c r="E36" s="432"/>
      <c r="F36" s="432"/>
      <c r="G36" s="432"/>
      <c r="H36" s="432"/>
      <c r="I36" s="432"/>
      <c r="J36" s="432"/>
      <c r="K36" s="432"/>
      <c r="L36" s="432"/>
      <c r="M36" s="432"/>
      <c r="N36" s="432"/>
      <c r="O36" s="124"/>
      <c r="P36" s="127" t="str">
        <f t="shared" si="2"/>
        <v/>
      </c>
      <c r="Q36" s="424"/>
      <c r="R36" s="424"/>
      <c r="S36" s="424"/>
      <c r="T36" s="76"/>
      <c r="U36" s="57"/>
      <c r="V36" s="57"/>
      <c r="W36" s="57"/>
      <c r="X36" s="57"/>
      <c r="Y36" s="63"/>
      <c r="Z36" s="64"/>
      <c r="AA36" s="61"/>
      <c r="AB36" s="62"/>
      <c r="AC36" s="62"/>
    </row>
    <row r="37" spans="1:29" ht="38.700000000000003" hidden="1" customHeight="1" x14ac:dyDescent="0.25">
      <c r="C37" s="154" t="s">
        <v>117</v>
      </c>
      <c r="D37" s="432" t="s">
        <v>300</v>
      </c>
      <c r="E37" s="432"/>
      <c r="F37" s="432"/>
      <c r="G37" s="432"/>
      <c r="H37" s="432"/>
      <c r="I37" s="432"/>
      <c r="J37" s="432"/>
      <c r="K37" s="432"/>
      <c r="L37" s="432"/>
      <c r="M37" s="432"/>
      <c r="N37" s="432"/>
      <c r="O37" s="124"/>
      <c r="P37" s="127" t="str">
        <f t="shared" si="2"/>
        <v/>
      </c>
      <c r="Q37" s="424"/>
      <c r="R37" s="424"/>
      <c r="S37" s="424"/>
      <c r="T37" s="76"/>
      <c r="U37" s="57"/>
      <c r="V37" s="57"/>
      <c r="W37" s="57"/>
      <c r="X37" s="57"/>
      <c r="Y37" s="63"/>
      <c r="Z37" s="64"/>
      <c r="AA37" s="61"/>
      <c r="AB37" s="62"/>
      <c r="AC37" s="62"/>
    </row>
    <row r="38" spans="1:29" ht="29.7" customHeight="1" x14ac:dyDescent="0.3">
      <c r="A38" s="52" t="s">
        <v>243</v>
      </c>
      <c r="C38" s="47" t="s">
        <v>324</v>
      </c>
      <c r="D38" s="429" t="s">
        <v>249</v>
      </c>
      <c r="E38" s="430"/>
      <c r="F38" s="430"/>
      <c r="G38" s="430"/>
      <c r="H38" s="430"/>
      <c r="I38" s="430"/>
      <c r="J38" s="430"/>
      <c r="K38" s="430"/>
      <c r="L38" s="430"/>
      <c r="M38" s="430"/>
      <c r="N38" s="431"/>
      <c r="O38" s="48" t="s">
        <v>325</v>
      </c>
      <c r="P38" s="48" t="s">
        <v>326</v>
      </c>
      <c r="Q38" s="422" t="s">
        <v>327</v>
      </c>
      <c r="R38" s="422"/>
      <c r="S38" s="422"/>
      <c r="T38" s="76"/>
      <c r="U38" s="57"/>
      <c r="V38" s="57"/>
      <c r="W38" s="57"/>
      <c r="X38" s="57"/>
      <c r="Y38" s="63"/>
      <c r="Z38" s="60"/>
      <c r="AA38" s="61"/>
      <c r="AB38" s="62"/>
      <c r="AC38" s="62"/>
    </row>
    <row r="39" spans="1:29" ht="90" customHeight="1" x14ac:dyDescent="0.25">
      <c r="A39" s="52" t="s">
        <v>243</v>
      </c>
      <c r="B39" s="281"/>
      <c r="C39" s="49" t="s">
        <v>119</v>
      </c>
      <c r="D39" s="425" t="s">
        <v>353</v>
      </c>
      <c r="E39" s="426"/>
      <c r="F39" s="426"/>
      <c r="G39" s="426"/>
      <c r="H39" s="426"/>
      <c r="I39" s="426"/>
      <c r="J39" s="426"/>
      <c r="K39" s="426"/>
      <c r="L39" s="426"/>
      <c r="M39" s="426"/>
      <c r="N39" s="427"/>
      <c r="O39" s="30"/>
      <c r="P39" s="292" t="str">
        <f t="shared" ref="P39:P48" si="3">IF(O39="","",IF(O39="Yes","Met",IF(O39="No","Not Met","N/A")))</f>
        <v/>
      </c>
      <c r="Q39" s="423"/>
      <c r="R39" s="423"/>
      <c r="S39" s="423"/>
      <c r="T39" s="76"/>
    </row>
    <row r="40" spans="1:29" ht="90" customHeight="1" x14ac:dyDescent="0.25">
      <c r="A40" s="52" t="s">
        <v>243</v>
      </c>
      <c r="B40" s="281"/>
      <c r="C40" s="45" t="s">
        <v>120</v>
      </c>
      <c r="D40" s="425" t="s">
        <v>354</v>
      </c>
      <c r="E40" s="426"/>
      <c r="F40" s="426"/>
      <c r="G40" s="426"/>
      <c r="H40" s="426"/>
      <c r="I40" s="426"/>
      <c r="J40" s="426"/>
      <c r="K40" s="426"/>
      <c r="L40" s="426"/>
      <c r="M40" s="426"/>
      <c r="N40" s="427"/>
      <c r="O40" s="30"/>
      <c r="P40" s="292" t="str">
        <f t="shared" si="3"/>
        <v/>
      </c>
      <c r="Q40" s="423"/>
      <c r="R40" s="423"/>
      <c r="S40" s="423"/>
      <c r="T40" s="76"/>
    </row>
    <row r="41" spans="1:29" ht="90" customHeight="1" x14ac:dyDescent="0.25">
      <c r="A41" s="51">
        <v>1</v>
      </c>
      <c r="B41" s="281"/>
      <c r="C41" s="45" t="s">
        <v>121</v>
      </c>
      <c r="D41" s="425" t="s">
        <v>355</v>
      </c>
      <c r="E41" s="426"/>
      <c r="F41" s="426"/>
      <c r="G41" s="426"/>
      <c r="H41" s="426"/>
      <c r="I41" s="426"/>
      <c r="J41" s="426"/>
      <c r="K41" s="426"/>
      <c r="L41" s="426"/>
      <c r="M41" s="426"/>
      <c r="N41" s="427"/>
      <c r="O41" s="30"/>
      <c r="P41" s="292" t="str">
        <f t="shared" si="3"/>
        <v/>
      </c>
      <c r="Q41" s="423"/>
      <c r="R41" s="423"/>
      <c r="S41" s="423"/>
      <c r="T41" s="128"/>
    </row>
    <row r="42" spans="1:29" ht="90" customHeight="1" x14ac:dyDescent="0.25">
      <c r="A42" s="52" t="s">
        <v>247</v>
      </c>
      <c r="C42" s="45" t="s">
        <v>122</v>
      </c>
      <c r="D42" s="425" t="s">
        <v>356</v>
      </c>
      <c r="E42" s="426"/>
      <c r="F42" s="426"/>
      <c r="G42" s="426"/>
      <c r="H42" s="426"/>
      <c r="I42" s="426"/>
      <c r="J42" s="426"/>
      <c r="K42" s="426"/>
      <c r="L42" s="426"/>
      <c r="M42" s="426"/>
      <c r="N42" s="427"/>
      <c r="O42" s="30"/>
      <c r="P42" s="292" t="str">
        <f t="shared" si="3"/>
        <v/>
      </c>
      <c r="Q42" s="423"/>
      <c r="R42" s="423"/>
      <c r="S42" s="423"/>
      <c r="T42" s="128"/>
    </row>
    <row r="43" spans="1:29" ht="90" customHeight="1" x14ac:dyDescent="0.25">
      <c r="C43" s="45" t="s">
        <v>123</v>
      </c>
      <c r="D43" s="425" t="s">
        <v>357</v>
      </c>
      <c r="E43" s="426"/>
      <c r="F43" s="426"/>
      <c r="G43" s="426"/>
      <c r="H43" s="426"/>
      <c r="I43" s="426"/>
      <c r="J43" s="426"/>
      <c r="K43" s="426"/>
      <c r="L43" s="426"/>
      <c r="M43" s="426"/>
      <c r="N43" s="427"/>
      <c r="O43" s="30"/>
      <c r="P43" s="127" t="str">
        <f t="shared" si="3"/>
        <v/>
      </c>
      <c r="Q43" s="423"/>
      <c r="R43" s="423"/>
      <c r="S43" s="423"/>
      <c r="T43" s="122"/>
    </row>
    <row r="44" spans="1:29" ht="90" customHeight="1" x14ac:dyDescent="0.25">
      <c r="A44" s="52" t="s">
        <v>243</v>
      </c>
      <c r="C44" s="45" t="s">
        <v>124</v>
      </c>
      <c r="D44" s="425" t="s">
        <v>358</v>
      </c>
      <c r="E44" s="426"/>
      <c r="F44" s="426"/>
      <c r="G44" s="426"/>
      <c r="H44" s="426"/>
      <c r="I44" s="426"/>
      <c r="J44" s="426"/>
      <c r="K44" s="426"/>
      <c r="L44" s="426"/>
      <c r="M44" s="426"/>
      <c r="N44" s="427"/>
      <c r="O44" s="30"/>
      <c r="P44" s="127" t="str">
        <f t="shared" si="3"/>
        <v/>
      </c>
      <c r="Q44" s="423"/>
      <c r="R44" s="423"/>
      <c r="S44" s="423"/>
      <c r="T44" s="76"/>
    </row>
    <row r="45" spans="1:29" ht="90" customHeight="1" x14ac:dyDescent="0.25">
      <c r="A45" s="52" t="s">
        <v>247</v>
      </c>
      <c r="B45" s="281"/>
      <c r="C45" s="45" t="s">
        <v>125</v>
      </c>
      <c r="D45" s="425" t="s">
        <v>359</v>
      </c>
      <c r="E45" s="426"/>
      <c r="F45" s="426"/>
      <c r="G45" s="426"/>
      <c r="H45" s="426"/>
      <c r="I45" s="426"/>
      <c r="J45" s="426"/>
      <c r="K45" s="426"/>
      <c r="L45" s="426"/>
      <c r="M45" s="426"/>
      <c r="N45" s="427"/>
      <c r="O45" s="30"/>
      <c r="P45" s="127" t="str">
        <f t="shared" si="3"/>
        <v/>
      </c>
      <c r="Q45" s="423"/>
      <c r="R45" s="423"/>
      <c r="S45" s="423"/>
      <c r="T45" s="76"/>
    </row>
    <row r="46" spans="1:29" ht="39.6" hidden="1" customHeight="1" x14ac:dyDescent="0.25">
      <c r="A46" s="52" t="s">
        <v>243</v>
      </c>
      <c r="B46" s="281"/>
      <c r="C46" s="45" t="s">
        <v>126</v>
      </c>
      <c r="D46" s="425" t="s">
        <v>300</v>
      </c>
      <c r="E46" s="442"/>
      <c r="F46" s="442"/>
      <c r="G46" s="442"/>
      <c r="H46" s="442"/>
      <c r="I46" s="442"/>
      <c r="J46" s="442"/>
      <c r="K46" s="442"/>
      <c r="L46" s="442"/>
      <c r="M46" s="442"/>
      <c r="N46" s="442"/>
      <c r="O46" s="30"/>
      <c r="P46" s="127" t="str">
        <f t="shared" si="3"/>
        <v/>
      </c>
      <c r="Q46" s="424"/>
      <c r="R46" s="424"/>
      <c r="S46" s="424"/>
      <c r="T46" s="76"/>
    </row>
    <row r="47" spans="1:29" ht="39.6" hidden="1" customHeight="1" x14ac:dyDescent="0.25">
      <c r="A47" s="52" t="s">
        <v>244</v>
      </c>
      <c r="B47" s="281"/>
      <c r="C47" s="142" t="s">
        <v>127</v>
      </c>
      <c r="D47" s="419" t="s">
        <v>300</v>
      </c>
      <c r="E47" s="420"/>
      <c r="F47" s="420"/>
      <c r="G47" s="420"/>
      <c r="H47" s="420"/>
      <c r="I47" s="420"/>
      <c r="J47" s="420"/>
      <c r="K47" s="420"/>
      <c r="L47" s="420"/>
      <c r="M47" s="420"/>
      <c r="N47" s="421"/>
      <c r="O47" s="30"/>
      <c r="P47" s="127" t="str">
        <f t="shared" si="3"/>
        <v/>
      </c>
      <c r="Q47" s="416"/>
      <c r="R47" s="417"/>
      <c r="S47" s="418"/>
      <c r="T47" s="76"/>
    </row>
    <row r="48" spans="1:29" ht="39.6" hidden="1" customHeight="1" x14ac:dyDescent="0.25">
      <c r="A48" s="52" t="s">
        <v>243</v>
      </c>
      <c r="B48" s="281"/>
      <c r="C48" s="142" t="s">
        <v>128</v>
      </c>
      <c r="D48" s="419" t="s">
        <v>300</v>
      </c>
      <c r="E48" s="420"/>
      <c r="F48" s="420"/>
      <c r="G48" s="420"/>
      <c r="H48" s="420"/>
      <c r="I48" s="420"/>
      <c r="J48" s="420"/>
      <c r="K48" s="420"/>
      <c r="L48" s="420"/>
      <c r="M48" s="420"/>
      <c r="N48" s="421"/>
      <c r="O48" s="30"/>
      <c r="P48" s="127" t="str">
        <f t="shared" si="3"/>
        <v/>
      </c>
      <c r="Q48" s="416"/>
      <c r="R48" s="417"/>
      <c r="S48" s="418"/>
    </row>
    <row r="49" spans="2:20" ht="17.399999999999999" x14ac:dyDescent="0.25">
      <c r="B49" s="281"/>
      <c r="R49" s="76"/>
      <c r="S49" s="76"/>
      <c r="T49"/>
    </row>
    <row r="50" spans="2:20" ht="17.399999999999999" x14ac:dyDescent="0.25">
      <c r="R50" s="76"/>
      <c r="S50" s="76"/>
      <c r="T50" s="76"/>
    </row>
    <row r="51" spans="2:20" ht="17.399999999999999" x14ac:dyDescent="0.25">
      <c r="R51" s="50"/>
      <c r="S51" s="50"/>
      <c r="T51" s="76"/>
    </row>
    <row r="52" spans="2:20" x14ac:dyDescent="0.25">
      <c r="R52" s="50"/>
      <c r="S52" s="50"/>
      <c r="T52" s="50"/>
    </row>
    <row r="53" spans="2:20" x14ac:dyDescent="0.25">
      <c r="R53" s="50"/>
      <c r="S53" s="50"/>
      <c r="T53" s="50"/>
    </row>
    <row r="54" spans="2:20" x14ac:dyDescent="0.25">
      <c r="R54" s="50"/>
      <c r="S54" s="50"/>
      <c r="T54" s="50"/>
    </row>
    <row r="55" spans="2:20" x14ac:dyDescent="0.25">
      <c r="T55" s="50"/>
    </row>
  </sheetData>
  <sheetProtection formatCells="0" formatColumns="0" formatRows="0" selectLockedCells="1"/>
  <mergeCells count="91">
    <mergeCell ref="U7:AC7"/>
    <mergeCell ref="D9:N9"/>
    <mergeCell ref="D10:N10"/>
    <mergeCell ref="D11:N11"/>
    <mergeCell ref="D17:N17"/>
    <mergeCell ref="D16:N16"/>
    <mergeCell ref="D15:N15"/>
    <mergeCell ref="D14:N14"/>
    <mergeCell ref="D13:N13"/>
    <mergeCell ref="D12:N12"/>
    <mergeCell ref="C2:G2"/>
    <mergeCell ref="K1:L1"/>
    <mergeCell ref="D8:N8"/>
    <mergeCell ref="E5:G5"/>
    <mergeCell ref="K2:L2"/>
    <mergeCell ref="K4:M4"/>
    <mergeCell ref="D46:N46"/>
    <mergeCell ref="Q13:S13"/>
    <mergeCell ref="Q14:S14"/>
    <mergeCell ref="Q15:S15"/>
    <mergeCell ref="Q16:S16"/>
    <mergeCell ref="Q17:S17"/>
    <mergeCell ref="Q23:S23"/>
    <mergeCell ref="D18:N18"/>
    <mergeCell ref="D32:N32"/>
    <mergeCell ref="D33:N33"/>
    <mergeCell ref="D34:N34"/>
    <mergeCell ref="D35:N35"/>
    <mergeCell ref="D19:N19"/>
    <mergeCell ref="D28:N28"/>
    <mergeCell ref="D29:N29"/>
    <mergeCell ref="D30:N30"/>
    <mergeCell ref="D40:N40"/>
    <mergeCell ref="U1:W1"/>
    <mergeCell ref="V4:W4"/>
    <mergeCell ref="D44:N44"/>
    <mergeCell ref="D45:N45"/>
    <mergeCell ref="Q8:S8"/>
    <mergeCell ref="Q9:S9"/>
    <mergeCell ref="Q10:S10"/>
    <mergeCell ref="Q11:S11"/>
    <mergeCell ref="Q12:S12"/>
    <mergeCell ref="D31:N31"/>
    <mergeCell ref="D21:N21"/>
    <mergeCell ref="D22:N22"/>
    <mergeCell ref="D23:N23"/>
    <mergeCell ref="D20:N20"/>
    <mergeCell ref="C1:G1"/>
    <mergeCell ref="D24:N24"/>
    <mergeCell ref="D25:N25"/>
    <mergeCell ref="D26:N26"/>
    <mergeCell ref="D27:N27"/>
    <mergeCell ref="D39:N39"/>
    <mergeCell ref="D38:N38"/>
    <mergeCell ref="D37:N37"/>
    <mergeCell ref="D36:N36"/>
    <mergeCell ref="Q24:S24"/>
    <mergeCell ref="Q25:S25"/>
    <mergeCell ref="Q26:S26"/>
    <mergeCell ref="Q27:S27"/>
    <mergeCell ref="Q18:S18"/>
    <mergeCell ref="Q19:S19"/>
    <mergeCell ref="Q20:S20"/>
    <mergeCell ref="Q21:S21"/>
    <mergeCell ref="Q22:S22"/>
    <mergeCell ref="Q33:S33"/>
    <mergeCell ref="Q34:S34"/>
    <mergeCell ref="Q35:S35"/>
    <mergeCell ref="Q36:S36"/>
    <mergeCell ref="Q37:S37"/>
    <mergeCell ref="Q28:S28"/>
    <mergeCell ref="Q29:S29"/>
    <mergeCell ref="Q30:S30"/>
    <mergeCell ref="Q31:S31"/>
    <mergeCell ref="Q32:S32"/>
    <mergeCell ref="Q48:S48"/>
    <mergeCell ref="D48:N48"/>
    <mergeCell ref="Q38:S38"/>
    <mergeCell ref="Q39:S39"/>
    <mergeCell ref="Q40:S40"/>
    <mergeCell ref="Q41:S41"/>
    <mergeCell ref="Q42:S42"/>
    <mergeCell ref="Q43:S43"/>
    <mergeCell ref="Q44:S44"/>
    <mergeCell ref="Q45:S45"/>
    <mergeCell ref="Q46:S46"/>
    <mergeCell ref="Q47:S47"/>
    <mergeCell ref="D47:N47"/>
    <mergeCell ref="D43:N43"/>
    <mergeCell ref="D41:N41"/>
    <mergeCell ref="D42:N42"/>
  </mergeCells>
  <phoneticPr fontId="0" type="noConversion"/>
  <conditionalFormatting sqref="M5 T26:T40 T43:T47 T50:T51">
    <cfRule type="containsText" dxfId="94" priority="15" operator="containsText" text="Fail">
      <formula>NOT(ISERROR(SEARCH("Fail",M5)))</formula>
    </cfRule>
  </conditionalFormatting>
  <conditionalFormatting sqref="Q8:Q34">
    <cfRule type="containsText" dxfId="93" priority="3" operator="containsText" text="Not Met">
      <formula>NOT(ISERROR(SEARCH("Not Met",Q8)))</formula>
    </cfRule>
  </conditionalFormatting>
  <conditionalFormatting sqref="Q35:Q38 Q46:Q48 R49:S50">
    <cfRule type="containsText" dxfId="92" priority="2" operator="containsText" text="Fail">
      <formula>NOT(ISERROR(SEARCH("Fail",Q35)))</formula>
    </cfRule>
  </conditionalFormatting>
  <conditionalFormatting sqref="Q39:Q45">
    <cfRule type="containsText" dxfId="91" priority="1" operator="containsText" text="Not Met">
      <formula>NOT(ISERROR(SEARCH("Not Met",Q39)))</formula>
    </cfRule>
  </conditionalFormatting>
  <conditionalFormatting sqref="T8:T23 P15 P32:P37 P39:P48">
    <cfRule type="containsText" dxfId="90" priority="20" operator="containsText" text="Not">
      <formula>NOT(ISERROR(SEARCH("Not",P8)))</formula>
    </cfRule>
  </conditionalFormatting>
  <conditionalFormatting sqref="W1:W3 V4">
    <cfRule type="containsText" dxfId="89" priority="9" operator="containsText" text="Fail">
      <formula>NOT(ISERROR(SEARCH("Fail",V1)))</formula>
    </cfRule>
  </conditionalFormatting>
  <conditionalFormatting sqref="AE9">
    <cfRule type="containsText" dxfId="88"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39:O48 O20:O22 O24:O37"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QI Report
San Diego County Mental Health Plan
Behavioral Health Services
Fiscal Year 23-24</oddHeader>
    <oddFooter>&amp;LFY 23-24 Medical Record Review Report - Excel - Rev. 7-1-23</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55"/>
  <sheetViews>
    <sheetView topLeftCell="A27" zoomScale="80" zoomScaleNormal="80" zoomScaleSheetLayoutView="85" workbookViewId="0">
      <selection activeCell="O17" sqref="O17"/>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0.5546875" customWidth="1"/>
    <col min="22" max="22" width="12.6640625" customWidth="1"/>
    <col min="23" max="23" width="17.5546875" style="1" customWidth="1"/>
    <col min="24" max="24" width="19.33203125" style="1" customWidth="1"/>
    <col min="25" max="25" width="15.33203125" style="1" customWidth="1"/>
    <col min="26" max="26" width="12.44140625" style="1" customWidth="1"/>
    <col min="27" max="28" width="19.332031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2</v>
      </c>
      <c r="E5" s="361" t="str">
        <f>'Chart Review Info'!C15</f>
        <v>N/A</v>
      </c>
      <c r="F5" s="451"/>
      <c r="G5" s="356"/>
      <c r="H5"/>
      <c r="I5" s="68">
        <f>Consum_2</f>
        <v>0</v>
      </c>
      <c r="J5" s="46"/>
      <c r="K5" s="114">
        <f>'Chart Review Info'!G4</f>
        <v>0</v>
      </c>
      <c r="L5" s="154" t="s">
        <v>289</v>
      </c>
      <c r="M5" s="114">
        <f>'Chart Review Info'!G5</f>
        <v>0</v>
      </c>
      <c r="O5" s="282">
        <f>'Chart Review Info'!G15</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30"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89.7"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89.7"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89.7"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89.7"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89.7"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89.7"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6"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63"/>
      <c r="R15" s="424"/>
      <c r="S15" s="424"/>
      <c r="T15" s="76"/>
      <c r="U15" s="57"/>
      <c r="V15" s="57"/>
      <c r="W15" s="57"/>
      <c r="X15" s="57"/>
      <c r="Y15" s="63"/>
      <c r="Z15" s="60"/>
      <c r="AA15" s="61"/>
      <c r="AB15" s="62"/>
      <c r="AC15" s="62"/>
    </row>
    <row r="16" spans="1:31" ht="30"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89.7"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89.7"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1.2"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30"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89.7"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89.7"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89.7"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89.7"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89.7"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89.7"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89.7"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89.7"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1.2"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1.2"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9.7"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9.7" hidden="1" customHeight="1" x14ac:dyDescent="0.25">
      <c r="C47" s="153" t="s">
        <v>127</v>
      </c>
      <c r="D47" s="425" t="str">
        <f>'Chart 1'!D47</f>
        <v>Hide</v>
      </c>
      <c r="E47" s="426"/>
      <c r="F47" s="426"/>
      <c r="G47" s="426"/>
      <c r="H47" s="426"/>
      <c r="I47" s="426"/>
      <c r="J47" s="426"/>
      <c r="K47" s="426"/>
      <c r="L47" s="426"/>
      <c r="M47" s="426"/>
      <c r="N47" s="427"/>
      <c r="O47" s="30"/>
      <c r="P47" s="292" t="str">
        <f t="shared" si="3"/>
        <v/>
      </c>
      <c r="Q47" s="457"/>
      <c r="R47" s="458"/>
      <c r="S47" s="459"/>
      <c r="W47"/>
      <c r="X47"/>
      <c r="Y47"/>
      <c r="Z47"/>
      <c r="AA47"/>
      <c r="AB47"/>
      <c r="AC47"/>
    </row>
    <row r="48" spans="1:29" ht="29.7"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D23:N23"/>
    <mergeCell ref="D24:N24"/>
    <mergeCell ref="D21:N21"/>
    <mergeCell ref="D22:N22"/>
    <mergeCell ref="D18:N18"/>
    <mergeCell ref="D20:N20"/>
    <mergeCell ref="C1:G1"/>
    <mergeCell ref="C2:G2"/>
    <mergeCell ref="K1:L1"/>
    <mergeCell ref="D41:N41"/>
    <mergeCell ref="D11:N11"/>
    <mergeCell ref="D31:N31"/>
    <mergeCell ref="D34:N34"/>
    <mergeCell ref="D35:N35"/>
    <mergeCell ref="D38:N38"/>
    <mergeCell ref="D12:N12"/>
    <mergeCell ref="D13:N13"/>
    <mergeCell ref="D17:N17"/>
    <mergeCell ref="D14:N14"/>
    <mergeCell ref="D15:N15"/>
    <mergeCell ref="K2:L2"/>
    <mergeCell ref="D25:N25"/>
    <mergeCell ref="D44:N44"/>
    <mergeCell ref="D46:N46"/>
    <mergeCell ref="D45:N45"/>
    <mergeCell ref="D42:N42"/>
    <mergeCell ref="D40:N40"/>
    <mergeCell ref="D43:N43"/>
    <mergeCell ref="D47:N47"/>
    <mergeCell ref="D36:N36"/>
    <mergeCell ref="D37:N37"/>
    <mergeCell ref="Q18:S18"/>
    <mergeCell ref="Q30:S30"/>
    <mergeCell ref="Q31:S31"/>
    <mergeCell ref="D26:N26"/>
    <mergeCell ref="D27:N27"/>
    <mergeCell ref="D32:N32"/>
    <mergeCell ref="D28:N28"/>
    <mergeCell ref="D33:N33"/>
    <mergeCell ref="D39:N39"/>
    <mergeCell ref="D30:N30"/>
    <mergeCell ref="D29:N29"/>
    <mergeCell ref="Q47:S47"/>
    <mergeCell ref="Q39:S39"/>
    <mergeCell ref="Q17:S17"/>
    <mergeCell ref="Q29:S29"/>
    <mergeCell ref="Q28:S28"/>
    <mergeCell ref="Q14:S14"/>
    <mergeCell ref="Q24:S24"/>
    <mergeCell ref="Q25:S25"/>
    <mergeCell ref="Q26:S26"/>
    <mergeCell ref="Q27:S27"/>
    <mergeCell ref="Q19:S19"/>
    <mergeCell ref="Q20:S20"/>
    <mergeCell ref="Q21:S21"/>
    <mergeCell ref="Q22:S22"/>
    <mergeCell ref="Q23:S23"/>
    <mergeCell ref="Q48:S48"/>
    <mergeCell ref="D48:N48"/>
    <mergeCell ref="Q46:S46"/>
    <mergeCell ref="Q44:S44"/>
    <mergeCell ref="Q32:S32"/>
    <mergeCell ref="Q33:S33"/>
    <mergeCell ref="Q38:S38"/>
    <mergeCell ref="Q34:S34"/>
    <mergeCell ref="Q35:S35"/>
    <mergeCell ref="Q36:S36"/>
    <mergeCell ref="Q37:S37"/>
    <mergeCell ref="Q40:S40"/>
    <mergeCell ref="Q41:S41"/>
    <mergeCell ref="Q42:S42"/>
    <mergeCell ref="Q43:S43"/>
    <mergeCell ref="Q45:S45"/>
  </mergeCells>
  <phoneticPr fontId="17" type="noConversion"/>
  <conditionalFormatting sqref="M5 T8:T19 T22:T26 T29:T33 S50:T51">
    <cfRule type="containsText" dxfId="87" priority="19" operator="containsText" text="Not Met">
      <formula>NOT(ISERROR(SEARCH("Not Met",M5)))</formula>
    </cfRule>
  </conditionalFormatting>
  <conditionalFormatting sqref="P8:P48">
    <cfRule type="containsText" dxfId="86" priority="8" operator="containsText" text="Not Met">
      <formula>NOT(ISERROR(SEARCH("Not Met",P8)))</formula>
    </cfRule>
  </conditionalFormatting>
  <conditionalFormatting sqref="Q8:Q46">
    <cfRule type="containsText" dxfId="85" priority="5" operator="containsText" text="Not Met">
      <formula>NOT(ISERROR(SEARCH("Not Met",Q8)))</formula>
    </cfRule>
  </conditionalFormatting>
  <conditionalFormatting sqref="R49:R50">
    <cfRule type="containsText" dxfId="84" priority="7" operator="containsText" text="Not Met">
      <formula>NOT(ISERROR(SEARCH("Not Met",R49)))</formula>
    </cfRule>
  </conditionalFormatting>
  <conditionalFormatting sqref="AE9">
    <cfRule type="containsText" dxfId="83" priority="20"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24:O37 O39:O48 O20:O22"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33203125" customWidth="1"/>
    <col min="22" max="22" width="12.6640625" customWidth="1"/>
    <col min="23" max="23" width="18.6640625" style="1" customWidth="1"/>
    <col min="24" max="24" width="19.6640625" style="1" customWidth="1"/>
    <col min="25" max="25" width="14.6640625" style="1" customWidth="1"/>
    <col min="26" max="26" width="13.44140625" style="1" customWidth="1"/>
    <col min="27" max="28" width="19.33203125" style="1" customWidth="1"/>
    <col min="29" max="29" width="49.66406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3</v>
      </c>
      <c r="E5" s="361" t="str">
        <f>'Chart Review Info'!C16</f>
        <v>N/A</v>
      </c>
      <c r="F5" s="451"/>
      <c r="G5" s="356"/>
      <c r="H5"/>
      <c r="I5" s="68">
        <f>Consum_3</f>
        <v>0</v>
      </c>
      <c r="J5" s="46"/>
      <c r="K5" s="114">
        <f>'Chart Review Info'!G4</f>
        <v>0</v>
      </c>
      <c r="L5" s="154" t="s">
        <v>289</v>
      </c>
      <c r="M5" s="114">
        <f>'Chart Review Info'!G5</f>
        <v>0</v>
      </c>
      <c r="O5" s="282">
        <f>'Chart Review Info'!G16</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30"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6.7"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30"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89.7"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92" t="str">
        <f t="shared" ref="P20:P22" si="1">IF(O20="","",IF(O20="Yes","Met",IF(O20="No","Not Met","N/A")))</f>
        <v/>
      </c>
      <c r="Q20" s="423"/>
      <c r="R20" s="423"/>
      <c r="S20" s="423"/>
      <c r="T20" s="77"/>
      <c r="U20" s="57"/>
      <c r="V20" s="57"/>
      <c r="W20" s="57"/>
      <c r="X20" s="57"/>
      <c r="Y20" s="63"/>
      <c r="Z20" s="60"/>
      <c r="AA20" s="61"/>
      <c r="AB20" s="62"/>
      <c r="AC20" s="62"/>
    </row>
    <row r="21" spans="1:29" ht="91.2"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si="1"/>
        <v/>
      </c>
      <c r="Q21" s="423"/>
      <c r="R21" s="423"/>
      <c r="S21" s="423"/>
      <c r="T21" s="75"/>
      <c r="U21" s="57"/>
      <c r="V21" s="57"/>
      <c r="W21" s="57"/>
      <c r="X21" s="57"/>
      <c r="Y21" s="63"/>
      <c r="Z21" s="64"/>
      <c r="AA21" s="61"/>
      <c r="AB21" s="62"/>
      <c r="AC21" s="62"/>
    </row>
    <row r="22" spans="1:29" ht="27"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30"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89.7"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IF(O24="","",IF(O24="Yes","Met",IF(O24="No","Not Met","N/A")))</f>
        <v/>
      </c>
      <c r="Q24" s="423"/>
      <c r="R24" s="423"/>
      <c r="S24" s="423"/>
      <c r="T24" s="76"/>
      <c r="U24" s="57"/>
      <c r="V24" s="57"/>
      <c r="W24" s="57"/>
      <c r="X24" s="57"/>
      <c r="Y24" s="63"/>
      <c r="Z24" s="60"/>
      <c r="AA24" s="61"/>
      <c r="AB24" s="62"/>
      <c r="AC24" s="62"/>
    </row>
    <row r="25" spans="1:29" ht="89.7"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ref="P25:P48" si="2">IF(O25="","",IF(O25="Yes","Met",IF(O25="No","Not Met","N/A")))</f>
        <v/>
      </c>
      <c r="Q25" s="423"/>
      <c r="R25" s="423"/>
      <c r="S25" s="423"/>
      <c r="T25" s="76"/>
      <c r="U25" s="57"/>
      <c r="V25" s="57"/>
      <c r="W25" s="57"/>
      <c r="X25" s="57"/>
      <c r="Y25" s="63"/>
      <c r="Z25" s="60"/>
      <c r="AA25" s="61"/>
      <c r="AB25" s="62"/>
      <c r="AC25" s="62"/>
    </row>
    <row r="26" spans="1:29" ht="89.7"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89.7"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89.7"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89.7"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89.7"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89.7"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6"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6"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6"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89.7"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si="2"/>
        <v/>
      </c>
      <c r="Q39" s="423"/>
      <c r="R39" s="423"/>
      <c r="S39" s="423"/>
      <c r="T39"/>
      <c r="W39"/>
      <c r="X39"/>
      <c r="Y39"/>
      <c r="Z39"/>
      <c r="AA39"/>
      <c r="AB39"/>
      <c r="AC39"/>
    </row>
    <row r="40" spans="1:29" ht="89.7"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2"/>
        <v/>
      </c>
      <c r="Q40" s="423"/>
      <c r="R40" s="423"/>
      <c r="S40" s="423"/>
      <c r="T40"/>
      <c r="W40"/>
      <c r="X40"/>
      <c r="Y40"/>
      <c r="Z40"/>
      <c r="AA40"/>
      <c r="AB40"/>
      <c r="AC40"/>
    </row>
    <row r="41" spans="1:29" ht="89.7"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2"/>
        <v/>
      </c>
      <c r="Q41" s="423"/>
      <c r="R41" s="423"/>
      <c r="S41" s="423"/>
      <c r="T41"/>
      <c r="W41"/>
      <c r="X41"/>
      <c r="Y41"/>
      <c r="Z41"/>
      <c r="AA41"/>
      <c r="AB41"/>
      <c r="AC41"/>
    </row>
    <row r="42" spans="1:29" ht="89.7"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2"/>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2"/>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2"/>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2"/>
        <v/>
      </c>
      <c r="Q45" s="423"/>
      <c r="R45" s="423"/>
      <c r="S45" s="423"/>
      <c r="T45"/>
      <c r="W45"/>
      <c r="X45"/>
      <c r="Y45"/>
      <c r="Z45"/>
      <c r="AA45"/>
      <c r="AB45"/>
      <c r="AC45"/>
    </row>
    <row r="46" spans="1:29" ht="30.6"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2"/>
        <v/>
      </c>
      <c r="Q46" s="424"/>
      <c r="R46" s="424"/>
      <c r="S46" s="424"/>
      <c r="T46"/>
      <c r="W46"/>
      <c r="X46"/>
      <c r="Y46"/>
      <c r="Z46"/>
      <c r="AA46"/>
      <c r="AB46"/>
      <c r="AC46"/>
    </row>
    <row r="47" spans="1:29" ht="30.6" hidden="1" customHeight="1" x14ac:dyDescent="0.25">
      <c r="C47" s="153" t="s">
        <v>127</v>
      </c>
      <c r="D47" s="425" t="str">
        <f>'Chart 1'!D47</f>
        <v>Hide</v>
      </c>
      <c r="E47" s="426"/>
      <c r="F47" s="426"/>
      <c r="G47" s="426"/>
      <c r="H47" s="426"/>
      <c r="I47" s="426"/>
      <c r="J47" s="426"/>
      <c r="K47" s="426"/>
      <c r="L47" s="426"/>
      <c r="M47" s="426"/>
      <c r="N47" s="427"/>
      <c r="O47" s="30"/>
      <c r="P47" s="292" t="str">
        <f t="shared" si="2"/>
        <v/>
      </c>
      <c r="Q47" s="464"/>
      <c r="R47" s="465"/>
      <c r="S47" s="466"/>
      <c r="W47"/>
      <c r="X47"/>
      <c r="Y47"/>
      <c r="Z47"/>
      <c r="AA47"/>
      <c r="AB47"/>
      <c r="AC47"/>
    </row>
    <row r="48" spans="1:29" ht="30.6" hidden="1" customHeight="1" x14ac:dyDescent="0.25">
      <c r="A48" s="52"/>
      <c r="C48" s="153" t="s">
        <v>128</v>
      </c>
      <c r="D48" s="425" t="str">
        <f>'Chart 1'!D48</f>
        <v>Hide</v>
      </c>
      <c r="E48" s="426"/>
      <c r="F48" s="426"/>
      <c r="G48" s="426"/>
      <c r="H48" s="426"/>
      <c r="I48" s="426"/>
      <c r="J48" s="426"/>
      <c r="K48" s="426"/>
      <c r="L48" s="426"/>
      <c r="M48" s="426"/>
      <c r="N48" s="427"/>
      <c r="O48" s="30"/>
      <c r="P48" s="292" t="str">
        <f t="shared" si="2"/>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P48 T22:T26 T29:T33 S50:T51">
    <cfRule type="containsText" dxfId="82" priority="7" operator="containsText" text="Fail">
      <formula>NOT(ISERROR(SEARCH("Fail",M5)))</formula>
    </cfRule>
  </conditionalFormatting>
  <conditionalFormatting sqref="Q8:Q46">
    <cfRule type="containsText" dxfId="81" priority="1" operator="containsText" text="Fail">
      <formula>NOT(ISERROR(SEARCH("Fail",Q8)))</formula>
    </cfRule>
  </conditionalFormatting>
  <conditionalFormatting sqref="R49:R50">
    <cfRule type="containsText" dxfId="80" priority="2" operator="containsText" text="Fail">
      <formula>NOT(ISERROR(SEARCH("Fail",R49)))</formula>
    </cfRule>
  </conditionalFormatting>
  <conditionalFormatting sqref="AE9">
    <cfRule type="containsText" dxfId="79" priority="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6.6640625" customWidth="1"/>
    <col min="22" max="22" width="12.6640625" customWidth="1"/>
    <col min="23" max="24" width="19.33203125" style="1" customWidth="1"/>
    <col min="25" max="25" width="15" style="1" customWidth="1"/>
    <col min="26" max="26" width="13.33203125" style="1" customWidth="1"/>
    <col min="27" max="28" width="19.44140625" style="1" customWidth="1"/>
    <col min="29" max="29" width="49.66406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S3"/>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4</v>
      </c>
      <c r="E5" s="361" t="str">
        <f>'Chart Review Info'!C17</f>
        <v>N/A</v>
      </c>
      <c r="F5" s="451"/>
      <c r="G5" s="356"/>
      <c r="H5"/>
      <c r="I5" s="68">
        <f>Consum_4</f>
        <v>0</v>
      </c>
      <c r="J5" s="46"/>
      <c r="K5" s="114">
        <f>'Chart Review Info'!G4</f>
        <v>0</v>
      </c>
      <c r="L5" s="154" t="s">
        <v>289</v>
      </c>
      <c r="M5" s="114">
        <f>'Chart Review Info'!G5</f>
        <v>0</v>
      </c>
      <c r="O5" s="282">
        <f>'Chart Review Info'!G17</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c r="T6"/>
      <c r="W6"/>
      <c r="X6"/>
      <c r="Y6" s="25"/>
      <c r="AA6" s="118">
        <f>SUM(Z9:Z47)</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92"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92"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92"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92"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92"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92" t="str">
        <f t="shared" si="0"/>
        <v/>
      </c>
      <c r="Q14" s="423"/>
      <c r="R14" s="423"/>
      <c r="S14" s="423"/>
      <c r="T14" s="76"/>
      <c r="U14" s="57"/>
      <c r="V14" s="57"/>
      <c r="W14" s="57"/>
      <c r="X14" s="57"/>
      <c r="Y14" s="63"/>
      <c r="Z14" s="60"/>
      <c r="AA14" s="61"/>
      <c r="AB14" s="62"/>
      <c r="AC14" s="62"/>
    </row>
    <row r="15" spans="1:31" ht="25.95"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92"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89.7"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92" t="str">
        <f>IF(O20="","",IF(O20="Yes","Met",IF(O20="No","Not Met","N/A")))</f>
        <v/>
      </c>
      <c r="Q20" s="423"/>
      <c r="R20" s="423"/>
      <c r="S20" s="423"/>
      <c r="T20" s="77"/>
      <c r="U20" s="57"/>
      <c r="V20" s="57"/>
      <c r="W20" s="57"/>
      <c r="X20" s="57"/>
      <c r="Y20" s="63"/>
      <c r="Z20" s="60"/>
      <c r="AA20" s="61"/>
      <c r="AB20" s="62"/>
      <c r="AC20" s="62"/>
    </row>
    <row r="21" spans="1:29" ht="90.6"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1.95"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6.7"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6.7"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6.7"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29.7"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6"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6"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6"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6"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7"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7"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7"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78" priority="16" operator="containsText" text="Fail">
      <formula>NOT(ISERROR(SEARCH("Fail",M5)))</formula>
    </cfRule>
  </conditionalFormatting>
  <conditionalFormatting sqref="P8:P48">
    <cfRule type="containsText" dxfId="77" priority="8" operator="containsText" text="Fail">
      <formula>NOT(ISERROR(SEARCH("Fail",P8)))</formula>
    </cfRule>
  </conditionalFormatting>
  <conditionalFormatting sqref="Q8:Q46">
    <cfRule type="containsText" dxfId="76" priority="5" operator="containsText" text="Fail">
      <formula>NOT(ISERROR(SEARCH("Fail",Q8)))</formula>
    </cfRule>
  </conditionalFormatting>
  <conditionalFormatting sqref="R49:R50">
    <cfRule type="containsText" dxfId="75" priority="7" operator="containsText" text="Fail">
      <formula>NOT(ISERROR(SEARCH("Fail",R49)))</formula>
    </cfRule>
  </conditionalFormatting>
  <conditionalFormatting sqref="AE9">
    <cfRule type="containsText" dxfId="74" priority="17"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33203125" style="1" customWidth="1"/>
    <col min="24" max="24" width="19.6640625" style="1" customWidth="1"/>
    <col min="25" max="25" width="14.6640625" style="1" customWidth="1"/>
    <col min="26" max="26" width="13.33203125" style="1" customWidth="1"/>
    <col min="27" max="28" width="19.44140625" style="1" customWidth="1"/>
    <col min="29" max="29" width="49.66406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Y4"/>
      <c r="Z4"/>
      <c r="AA4"/>
      <c r="AB4"/>
      <c r="AC4"/>
    </row>
    <row r="5" spans="1:31" s="4" customFormat="1" x14ac:dyDescent="0.25">
      <c r="A5" s="51"/>
      <c r="B5" s="3"/>
      <c r="C5" s="282">
        <v>5</v>
      </c>
      <c r="E5" s="361" t="str">
        <f>'Chart Review Info'!C18</f>
        <v>N/A</v>
      </c>
      <c r="F5" s="451"/>
      <c r="G5" s="356"/>
      <c r="H5"/>
      <c r="I5" s="68">
        <f>Consum_5</f>
        <v>0</v>
      </c>
      <c r="J5" s="46"/>
      <c r="K5" s="114">
        <f>'Chart Review Info'!G4</f>
        <v>0</v>
      </c>
      <c r="L5" s="154" t="s">
        <v>289</v>
      </c>
      <c r="M5" s="114">
        <f>'Chart Review Info'!G5</f>
        <v>0</v>
      </c>
      <c r="O5" s="282">
        <f>'Chart Review Info'!G18</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7"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7.200000000000003"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30"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6"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6"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6"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29.7"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88.95"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88.95"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88.95"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88.95"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6"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6" hidden="1" customHeight="1" x14ac:dyDescent="0.25">
      <c r="C47" s="153" t="s">
        <v>127</v>
      </c>
      <c r="D47" s="425" t="str">
        <f>'Chart 1'!D47</f>
        <v>Hide</v>
      </c>
      <c r="E47" s="426"/>
      <c r="F47" s="426"/>
      <c r="G47" s="426"/>
      <c r="H47" s="426"/>
      <c r="I47" s="426"/>
      <c r="J47" s="426"/>
      <c r="K47" s="426"/>
      <c r="L47" s="426"/>
      <c r="M47" s="426"/>
      <c r="N47" s="427"/>
      <c r="O47" s="30"/>
      <c r="P47" s="292" t="str">
        <f t="shared" si="3"/>
        <v/>
      </c>
      <c r="Q47" s="456"/>
      <c r="R47" s="456"/>
      <c r="S47" s="456"/>
      <c r="W47"/>
      <c r="X47"/>
      <c r="Y47"/>
      <c r="Z47"/>
      <c r="AA47"/>
      <c r="AB47"/>
      <c r="AC47"/>
    </row>
    <row r="48" spans="1:29" ht="30.6"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S50:T51">
    <cfRule type="containsText" dxfId="73" priority="15" operator="containsText" text="Fail">
      <formula>NOT(ISERROR(SEARCH("Fail",M5)))</formula>
    </cfRule>
  </conditionalFormatting>
  <conditionalFormatting sqref="P8:P48">
    <cfRule type="containsText" dxfId="72" priority="8" operator="containsText" text="Fail">
      <formula>NOT(ISERROR(SEARCH("Fail",P8)))</formula>
    </cfRule>
  </conditionalFormatting>
  <conditionalFormatting sqref="Q8:Q46">
    <cfRule type="containsText" dxfId="71" priority="5" operator="containsText" text="Fail">
      <formula>NOT(ISERROR(SEARCH("Fail",Q8)))</formula>
    </cfRule>
  </conditionalFormatting>
  <conditionalFormatting sqref="R49:R50">
    <cfRule type="containsText" dxfId="70" priority="7" operator="containsText" text="Fail">
      <formula>NOT(ISERROR(SEARCH("Fail",R49)))</formula>
    </cfRule>
  </conditionalFormatting>
  <conditionalFormatting sqref="T8:T19">
    <cfRule type="containsText" dxfId="69" priority="11" operator="containsText" text="Fail">
      <formula>NOT(ISERROR(SEARCH("Fail",T8)))</formula>
    </cfRule>
  </conditionalFormatting>
  <conditionalFormatting sqref="T22:T26 T29:T33">
    <cfRule type="containsText" dxfId="68" priority="17" operator="containsText" text="Fail">
      <formula>NOT(ISERROR(SEARCH("Fail",T22)))</formula>
    </cfRule>
  </conditionalFormatting>
  <conditionalFormatting sqref="W1:W3 V4">
    <cfRule type="containsText" dxfId="67" priority="14" operator="containsText" text="Fail">
      <formula>NOT(ISERROR(SEARCH("Fail",V1)))</formula>
    </cfRule>
  </conditionalFormatting>
  <conditionalFormatting sqref="AE9">
    <cfRule type="containsText" dxfId="66"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24:O37 O20:O22 O39:O48"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2.6640625" style="51" customWidth="1"/>
    <col min="2" max="2" width="2.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44140625" style="1" customWidth="1"/>
    <col min="24" max="24" width="20.33203125" style="1" customWidth="1"/>
    <col min="25" max="25" width="15" style="1" customWidth="1"/>
    <col min="26" max="26" width="13.33203125" style="1" customWidth="1"/>
    <col min="27" max="28" width="19.44140625" style="1" customWidth="1"/>
    <col min="29" max="29" width="49.66406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Y4"/>
      <c r="Z4"/>
      <c r="AA4"/>
      <c r="AB4"/>
      <c r="AC4"/>
    </row>
    <row r="5" spans="1:31" s="4" customFormat="1" x14ac:dyDescent="0.25">
      <c r="A5" s="51"/>
      <c r="B5" s="3"/>
      <c r="C5" s="282">
        <v>6</v>
      </c>
      <c r="E5" s="361" t="str">
        <f>'Chart Review Info'!C19</f>
        <v>N/A</v>
      </c>
      <c r="F5" s="451"/>
      <c r="G5" s="356"/>
      <c r="H5"/>
      <c r="I5" s="68">
        <f>Consum_6</f>
        <v>0</v>
      </c>
      <c r="J5" s="46"/>
      <c r="K5" s="114">
        <f>'Chart Review Info'!G4</f>
        <v>0</v>
      </c>
      <c r="L5" s="154" t="s">
        <v>289</v>
      </c>
      <c r="M5" s="114">
        <f>'Chart Review Info'!G5</f>
        <v>0</v>
      </c>
      <c r="O5" s="282">
        <f>'Chart Review Info'!G19</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8.95"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6.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30"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30"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30"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30"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65" priority="15" operator="containsText" text="Fail">
      <formula>NOT(ISERROR(SEARCH("Fail",M5)))</formula>
    </cfRule>
  </conditionalFormatting>
  <conditionalFormatting sqref="P8:P48">
    <cfRule type="containsText" dxfId="64" priority="8" operator="containsText" text="Fail">
      <formula>NOT(ISERROR(SEARCH("Fail",P8)))</formula>
    </cfRule>
  </conditionalFormatting>
  <conditionalFormatting sqref="Q8:Q46">
    <cfRule type="containsText" dxfId="63" priority="5" operator="containsText" text="Fail">
      <formula>NOT(ISERROR(SEARCH("Fail",Q8)))</formula>
    </cfRule>
  </conditionalFormatting>
  <conditionalFormatting sqref="R49:R50">
    <cfRule type="containsText" dxfId="62" priority="7" operator="containsText" text="Fail">
      <formula>NOT(ISERROR(SEARCH("Fail",R49)))</formula>
    </cfRule>
  </conditionalFormatting>
  <conditionalFormatting sqref="AE9">
    <cfRule type="containsText" dxfId="61" priority="16"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24:O37 O20:O22 O39:O48"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5546875" style="1" customWidth="1"/>
    <col min="24" max="24" width="20" style="1" customWidth="1"/>
    <col min="25" max="25" width="15.332031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7</v>
      </c>
      <c r="E5" s="361" t="str">
        <f>'Chart Review Info'!C20</f>
        <v>N/A</v>
      </c>
      <c r="F5" s="451"/>
      <c r="G5" s="356"/>
      <c r="H5"/>
      <c r="I5" s="68">
        <f>Consum_7</f>
        <v>0</v>
      </c>
      <c r="J5" s="46"/>
      <c r="K5" s="114">
        <f>'Chart Review Info'!G4</f>
        <v>0</v>
      </c>
      <c r="L5" s="154" t="s">
        <v>289</v>
      </c>
      <c r="M5" s="114">
        <f>'Chart Review Info'!G5</f>
        <v>0</v>
      </c>
      <c r="O5" s="282">
        <f>'Chart Review Info'!G20</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7.6"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6"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6"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1.2"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6:S26"/>
    <mergeCell ref="Q25:S25"/>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60" priority="16" operator="containsText" text="Fail">
      <formula>NOT(ISERROR(SEARCH("Fail",M5)))</formula>
    </cfRule>
  </conditionalFormatting>
  <conditionalFormatting sqref="P8:P48">
    <cfRule type="containsText" dxfId="59" priority="9" operator="containsText" text="Fail">
      <formula>NOT(ISERROR(SEARCH("Fail",P8)))</formula>
    </cfRule>
  </conditionalFormatting>
  <conditionalFormatting sqref="Q8:Q46">
    <cfRule type="containsText" dxfId="58" priority="1" operator="containsText" text="Fail">
      <formula>NOT(ISERROR(SEARCH("Fail",Q8)))</formula>
    </cfRule>
  </conditionalFormatting>
  <conditionalFormatting sqref="R49:R50">
    <cfRule type="containsText" dxfId="57" priority="8" operator="containsText" text="Fail">
      <formula>NOT(ISERROR(SEARCH("Fail",R49)))</formula>
    </cfRule>
  </conditionalFormatting>
  <conditionalFormatting sqref="AE9">
    <cfRule type="containsText" dxfId="5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24:O37 O20:O22 O39:O48"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33203125" customWidth="1"/>
    <col min="22" max="22" width="12.6640625" customWidth="1"/>
    <col min="23" max="23" width="17.33203125" style="1" customWidth="1"/>
    <col min="24" max="24" width="18.44140625" style="1" customWidth="1"/>
    <col min="25" max="25" width="14.5546875" style="1" customWidth="1"/>
    <col min="26" max="26" width="13.33203125" style="1" customWidth="1"/>
    <col min="27" max="28" width="19.332031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8</v>
      </c>
      <c r="E5" s="361" t="str">
        <f>'Chart Review Info'!C21</f>
        <v>N/A</v>
      </c>
      <c r="F5" s="451"/>
      <c r="G5" s="356"/>
      <c r="H5"/>
      <c r="I5" s="68">
        <f>Consum_8</f>
        <v>0</v>
      </c>
      <c r="J5" s="46"/>
      <c r="K5" s="114">
        <f>'Chart Review Info'!G4</f>
        <v>0</v>
      </c>
      <c r="L5" s="154" t="s">
        <v>289</v>
      </c>
      <c r="M5" s="114">
        <f>'Chart Review Info'!G5</f>
        <v>0</v>
      </c>
      <c r="O5" s="282">
        <f>'Chart Review Info'!G21</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4.200000000000003"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17:S17"/>
    <mergeCell ref="Q18:S18"/>
    <mergeCell ref="Q19:S19"/>
    <mergeCell ref="Q20:S20"/>
    <mergeCell ref="Q21:S21"/>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T22:T26 T29:T33 S50:T51">
    <cfRule type="containsText" dxfId="55" priority="16" operator="containsText" text="Fail">
      <formula>NOT(ISERROR(SEARCH("Fail",M5)))</formula>
    </cfRule>
  </conditionalFormatting>
  <conditionalFormatting sqref="P8:P48">
    <cfRule type="containsText" dxfId="54" priority="9" operator="containsText" text="Fail">
      <formula>NOT(ISERROR(SEARCH("Fail",P8)))</formula>
    </cfRule>
  </conditionalFormatting>
  <conditionalFormatting sqref="Q8:Q46">
    <cfRule type="containsText" dxfId="53" priority="1" operator="containsText" text="Fail">
      <formula>NOT(ISERROR(SEARCH("Fail",Q8)))</formula>
    </cfRule>
  </conditionalFormatting>
  <conditionalFormatting sqref="R49:R50">
    <cfRule type="containsText" dxfId="52" priority="8" operator="containsText" text="Fail">
      <formula>NOT(ISERROR(SEARCH("Fail",R49)))</formula>
    </cfRule>
  </conditionalFormatting>
  <conditionalFormatting sqref="AE9">
    <cfRule type="containsText" dxfId="51" priority="17"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24:O37 O20:O22 O39:O48"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D653"/>
  <sheetViews>
    <sheetView topLeftCell="Z8" zoomScale="60" zoomScaleNormal="60" zoomScaleSheetLayoutView="55" workbookViewId="0">
      <selection activeCell="AX49" sqref="AX49"/>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0.5546875" customWidth="1"/>
    <col min="8" max="8" width="18.44140625" customWidth="1"/>
    <col min="9" max="9" width="21.33203125" customWidth="1"/>
    <col min="10" max="10" width="21.44140625" customWidth="1"/>
    <col min="11" max="11" width="20" customWidth="1"/>
    <col min="12" max="12" width="18.33203125" customWidth="1"/>
    <col min="13" max="13" width="19.664062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33203125" customWidth="1"/>
    <col min="26" max="26" width="9.5546875" bestFit="1" customWidth="1"/>
    <col min="27" max="27" width="9.44140625" customWidth="1"/>
    <col min="28" max="28" width="11.44140625" customWidth="1"/>
    <col min="29" max="29" width="11" customWidth="1"/>
    <col min="30" max="30" width="10.33203125" customWidth="1"/>
    <col min="31" max="31" width="13.44140625" customWidth="1"/>
    <col min="32" max="32" width="19.5546875" customWidth="1"/>
    <col min="33" max="33" width="17.5546875" customWidth="1"/>
    <col min="34" max="34" width="19.5546875" bestFit="1" customWidth="1"/>
    <col min="35" max="35" width="17.33203125" customWidth="1"/>
    <col min="36" max="36" width="17.44140625" customWidth="1"/>
    <col min="37" max="37" width="12.6640625" customWidth="1"/>
    <col min="38" max="38" width="12"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53" ht="15" x14ac:dyDescent="0.25">
      <c r="F17" s="1"/>
      <c r="G17" s="1"/>
      <c r="H17" s="1"/>
      <c r="I17" s="1"/>
    </row>
    <row r="18" spans="1:53" ht="13.8" x14ac:dyDescent="0.25">
      <c r="A18" s="17" t="s">
        <v>80</v>
      </c>
      <c r="B18" s="17" t="s">
        <v>81</v>
      </c>
      <c r="C18" s="17" t="s">
        <v>82</v>
      </c>
      <c r="D18" s="17" t="s">
        <v>83</v>
      </c>
      <c r="E18" s="17" t="s">
        <v>84</v>
      </c>
      <c r="F18" s="17" t="s">
        <v>85</v>
      </c>
      <c r="G18" s="17" t="s">
        <v>86</v>
      </c>
      <c r="H18" s="17" t="s">
        <v>87</v>
      </c>
    </row>
    <row r="19" spans="1:53"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53" x14ac:dyDescent="0.25">
      <c r="A20">
        <f>COUNTIF(B19:G19,"Met")</f>
        <v>0</v>
      </c>
      <c r="B20">
        <f>COUNTIF(B19:B19,"Met")</f>
        <v>0</v>
      </c>
      <c r="C20">
        <f t="shared" ref="C20:G20" si="0">COUNTIF(C19:C19,"Met")</f>
        <v>0</v>
      </c>
      <c r="D20">
        <f t="shared" si="0"/>
        <v>0</v>
      </c>
      <c r="E20">
        <f t="shared" si="0"/>
        <v>0</v>
      </c>
      <c r="F20">
        <f t="shared" si="0"/>
        <v>0</v>
      </c>
      <c r="G20">
        <f t="shared" si="0"/>
        <v>0</v>
      </c>
    </row>
    <row r="21" spans="1:53" x14ac:dyDescent="0.25">
      <c r="A21">
        <f>COUNTIF(B19:G19,"Not met")</f>
        <v>0</v>
      </c>
      <c r="B21">
        <f>COUNTIF(B19:B19,"Not met")</f>
        <v>0</v>
      </c>
      <c r="C21">
        <f t="shared" ref="C21:G21" si="1">COUNTIF(C19:C19,"Not met")</f>
        <v>0</v>
      </c>
      <c r="D21">
        <f t="shared" si="1"/>
        <v>0</v>
      </c>
      <c r="E21">
        <f t="shared" si="1"/>
        <v>0</v>
      </c>
      <c r="F21">
        <f t="shared" si="1"/>
        <v>0</v>
      </c>
      <c r="G21">
        <f t="shared" si="1"/>
        <v>0</v>
      </c>
    </row>
    <row r="22" spans="1:53" x14ac:dyDescent="0.25">
      <c r="A22">
        <f t="shared" ref="A22:G22" si="2">A20+A21</f>
        <v>0</v>
      </c>
      <c r="B22">
        <f t="shared" si="2"/>
        <v>0</v>
      </c>
      <c r="C22">
        <f t="shared" si="2"/>
        <v>0</v>
      </c>
      <c r="D22">
        <f t="shared" si="2"/>
        <v>0</v>
      </c>
      <c r="E22">
        <f t="shared" si="2"/>
        <v>0</v>
      </c>
      <c r="F22">
        <f t="shared" si="2"/>
        <v>0</v>
      </c>
      <c r="G22">
        <f t="shared" si="2"/>
        <v>0</v>
      </c>
    </row>
    <row r="23" spans="1:53" x14ac:dyDescent="0.25">
      <c r="A23" s="16">
        <f t="shared" ref="A23:G23" si="3">IFERROR(A20/A22,0)</f>
        <v>0</v>
      </c>
      <c r="B23" s="16">
        <f t="shared" si="3"/>
        <v>0</v>
      </c>
      <c r="C23" s="16">
        <f t="shared" si="3"/>
        <v>0</v>
      </c>
      <c r="D23" s="16">
        <f t="shared" si="3"/>
        <v>0</v>
      </c>
      <c r="E23" s="16">
        <f t="shared" si="3"/>
        <v>0</v>
      </c>
      <c r="F23" s="16">
        <f t="shared" si="3"/>
        <v>0</v>
      </c>
      <c r="G23" s="16">
        <f t="shared" si="3"/>
        <v>0</v>
      </c>
    </row>
    <row r="25" spans="1:53" ht="27.6" x14ac:dyDescent="0.25">
      <c r="A25" s="17" t="s">
        <v>88</v>
      </c>
      <c r="B25" s="17" t="s">
        <v>89</v>
      </c>
      <c r="C25" s="17" t="s">
        <v>90</v>
      </c>
      <c r="D25" s="17" t="s">
        <v>91</v>
      </c>
      <c r="E25" s="17" t="s">
        <v>92</v>
      </c>
      <c r="F25" s="17" t="s">
        <v>93</v>
      </c>
      <c r="G25" s="17" t="s">
        <v>35</v>
      </c>
      <c r="H25" s="17" t="s">
        <v>94</v>
      </c>
      <c r="I25" s="17" t="s">
        <v>95</v>
      </c>
      <c r="J25" s="17" t="s">
        <v>96</v>
      </c>
      <c r="K25" s="17" t="s">
        <v>97</v>
      </c>
      <c r="L25" s="17" t="s">
        <v>98</v>
      </c>
      <c r="M25" s="17" t="s">
        <v>99</v>
      </c>
      <c r="N25" s="17" t="s">
        <v>100</v>
      </c>
      <c r="O25" s="17" t="s">
        <v>101</v>
      </c>
      <c r="P25" s="17" t="s">
        <v>102</v>
      </c>
      <c r="Q25" s="17" t="s">
        <v>103</v>
      </c>
      <c r="R25" s="17" t="s">
        <v>104</v>
      </c>
      <c r="S25" s="17" t="s">
        <v>105</v>
      </c>
      <c r="T25" s="17" t="s">
        <v>40</v>
      </c>
      <c r="U25" s="17" t="s">
        <v>106</v>
      </c>
      <c r="V25" s="17" t="s">
        <v>107</v>
      </c>
      <c r="W25" s="17" t="s">
        <v>108</v>
      </c>
      <c r="X25" s="17" t="s">
        <v>109</v>
      </c>
      <c r="Y25" s="17" t="s">
        <v>110</v>
      </c>
      <c r="Z25" s="17" t="s">
        <v>111</v>
      </c>
      <c r="AA25" s="17" t="s">
        <v>112</v>
      </c>
      <c r="AB25" s="17" t="s">
        <v>113</v>
      </c>
      <c r="AC25" s="17" t="s">
        <v>114</v>
      </c>
      <c r="AD25" s="17" t="s">
        <v>115</v>
      </c>
      <c r="AE25" s="17" t="s">
        <v>116</v>
      </c>
      <c r="AF25" s="17" t="s">
        <v>117</v>
      </c>
      <c r="AG25" s="17" t="s">
        <v>118</v>
      </c>
      <c r="AH25" s="17" t="s">
        <v>119</v>
      </c>
      <c r="AI25" s="17" t="s">
        <v>120</v>
      </c>
      <c r="AJ25" s="17" t="s">
        <v>121</v>
      </c>
      <c r="AK25" s="17" t="s">
        <v>122</v>
      </c>
      <c r="AL25" s="17" t="s">
        <v>123</v>
      </c>
      <c r="AM25" s="17" t="s">
        <v>124</v>
      </c>
      <c r="AN25" s="17" t="s">
        <v>125</v>
      </c>
      <c r="AO25" s="17" t="s">
        <v>126</v>
      </c>
      <c r="AP25" s="17" t="s">
        <v>127</v>
      </c>
      <c r="AQ25" s="17" t="s">
        <v>128</v>
      </c>
      <c r="AR25" s="17" t="s">
        <v>129</v>
      </c>
      <c r="AS25" s="17" t="s">
        <v>130</v>
      </c>
      <c r="AT25" s="17" t="s">
        <v>131</v>
      </c>
      <c r="AU25" s="17" t="s">
        <v>132</v>
      </c>
      <c r="AV25" s="17" t="s">
        <v>133</v>
      </c>
      <c r="AW25" s="213" t="s">
        <v>134</v>
      </c>
      <c r="AX25" s="213" t="s">
        <v>135</v>
      </c>
      <c r="AY25" s="213" t="s">
        <v>136</v>
      </c>
      <c r="AZ25" s="213" t="s">
        <v>137</v>
      </c>
      <c r="BA25" s="213" t="s">
        <v>138</v>
      </c>
    </row>
    <row r="26" spans="1:53" ht="13.8" x14ac:dyDescent="0.25">
      <c r="A26" s="2" t="s">
        <v>139</v>
      </c>
      <c r="B26" s="2" t="str">
        <f>IF(MRN_1="N/A","No","Yes")</f>
        <v>No</v>
      </c>
      <c r="C26" s="17">
        <f t="shared" ref="C26:C45" ca="1" si="4">COUNTIF(D26:J26,"Met")+COUNTIF(D26:J26,"Not met")</f>
        <v>0</v>
      </c>
      <c r="D26" s="2" t="str">
        <f ca="1">VLOOKUP(D$25,INDIRECT("'"&amp;$A26&amp;"'!$C$9:$P$48"),14,FALSE)</f>
        <v/>
      </c>
      <c r="E26" s="2" t="str">
        <f t="shared" ref="E26:J26" ca="1" si="5">VLOOKUP(E$25,INDIRECT("'"&amp;$A26&amp;"'!$C$9:$P$48"),14,FALSE)</f>
        <v/>
      </c>
      <c r="F26" s="2" t="str">
        <f t="shared" ca="1" si="5"/>
        <v/>
      </c>
      <c r="G26" s="2" t="str">
        <f t="shared" ca="1" si="5"/>
        <v/>
      </c>
      <c r="H26" s="2" t="str">
        <f t="shared" ca="1" si="5"/>
        <v/>
      </c>
      <c r="I26" s="2" t="str">
        <f t="shared" ca="1" si="5"/>
        <v/>
      </c>
      <c r="J26" s="2" t="str">
        <f t="shared" ca="1" si="5"/>
        <v/>
      </c>
      <c r="K26" s="17">
        <f t="shared" ref="K26:K45" ca="1" si="6">COUNTIF(L26:M26,"Met")+COUNTIF(L26:M26,"Not met")</f>
        <v>0</v>
      </c>
      <c r="L26" s="2" t="str">
        <f ca="1">VLOOKUP(L$25,INDIRECT("'"&amp;$A26&amp;"'!$C$9:$P$48"),14,FALSE)</f>
        <v/>
      </c>
      <c r="M26" s="2" t="str">
        <f ca="1">VLOOKUP(M$25,INDIRECT("'"&amp;$A26&amp;"'!$C$9:$P$48"),14,FALSE)</f>
        <v/>
      </c>
      <c r="N26" s="17">
        <f t="shared" ref="N26:N45" ca="1" si="7">COUNTIF(O26:Q26,"Met")+COUNTIF(O26:Q26,"Not met")</f>
        <v>0</v>
      </c>
      <c r="O26" s="2" t="str">
        <f ca="1">VLOOKUP(O$25,INDIRECT("'"&amp;$A26&amp;"'!$C$9:$P$48"),14,FALSE)</f>
        <v/>
      </c>
      <c r="P26" s="2" t="str">
        <f t="shared" ref="P26:Q26" ca="1" si="8">VLOOKUP(P$25,INDIRECT("'"&amp;$A26&amp;"'!$C$9:$P$48"),14,FALSE)</f>
        <v/>
      </c>
      <c r="Q26" s="2" t="str">
        <f t="shared" ca="1" si="8"/>
        <v/>
      </c>
      <c r="R26" s="17">
        <f ca="1">COUNTIF(S26:AF26,"Met")+COUNTIF(S26:AF26,"Not met")</f>
        <v>0</v>
      </c>
      <c r="S26" s="2" t="str">
        <f ca="1">VLOOKUP(S$25,INDIRECT("'"&amp;$A26&amp;"'!$C$9:$P$48"),14,FALSE)</f>
        <v/>
      </c>
      <c r="T26" s="2" t="str">
        <f t="shared" ref="T26:AF26" ca="1" si="9">VLOOKUP(T$25,INDIRECT("'"&amp;$A26&amp;"'!$C$9:$P$48"),14,FALSE)</f>
        <v/>
      </c>
      <c r="U26" s="2" t="str">
        <f t="shared" ca="1" si="9"/>
        <v/>
      </c>
      <c r="V26" s="2" t="str">
        <f t="shared" ca="1" si="9"/>
        <v/>
      </c>
      <c r="W26" s="2" t="str">
        <f t="shared" ca="1" si="9"/>
        <v/>
      </c>
      <c r="X26" s="2" t="str">
        <f t="shared" ca="1" si="9"/>
        <v/>
      </c>
      <c r="Y26" s="2" t="str">
        <f t="shared" ca="1" si="9"/>
        <v/>
      </c>
      <c r="Z26" s="2" t="str">
        <f t="shared" ca="1" si="9"/>
        <v/>
      </c>
      <c r="AA26" s="2" t="str">
        <f t="shared" ca="1" si="9"/>
        <v/>
      </c>
      <c r="AB26" s="2" t="str">
        <f t="shared" ca="1" si="9"/>
        <v/>
      </c>
      <c r="AC26" s="2" t="str">
        <f t="shared" ca="1" si="9"/>
        <v/>
      </c>
      <c r="AD26" s="2" t="str">
        <f t="shared" ca="1" si="9"/>
        <v/>
      </c>
      <c r="AE26" s="2" t="str">
        <f t="shared" ca="1" si="9"/>
        <v/>
      </c>
      <c r="AF26" s="2" t="str">
        <f t="shared" ca="1" si="9"/>
        <v/>
      </c>
      <c r="AG26" s="17">
        <f t="shared" ref="AG26:AG45" ca="1" si="10">COUNTIF(AH26:AQ26,"Met")+COUNTIF(AH26:AQ26,"Not met")</f>
        <v>0</v>
      </c>
      <c r="AH26" s="2" t="str">
        <f ca="1">VLOOKUP(AH$25,INDIRECT("'"&amp;$A26&amp;"'!$C$9:$P$48"),14,FALSE)</f>
        <v/>
      </c>
      <c r="AI26" s="2" t="str">
        <f t="shared" ref="AI26:AQ26" ca="1" si="11">VLOOKUP(AI$25,INDIRECT("'"&amp;$A26&amp;"'!$C$9:$P$48"),14,FALSE)</f>
        <v/>
      </c>
      <c r="AJ26" s="2" t="str">
        <f t="shared" ca="1" si="11"/>
        <v/>
      </c>
      <c r="AK26" s="2" t="str">
        <f t="shared" ca="1" si="11"/>
        <v/>
      </c>
      <c r="AL26" s="2" t="str">
        <f t="shared" ca="1" si="11"/>
        <v/>
      </c>
      <c r="AM26" s="2" t="str">
        <f t="shared" ca="1" si="11"/>
        <v/>
      </c>
      <c r="AN26" s="2" t="str">
        <f t="shared" ca="1" si="11"/>
        <v/>
      </c>
      <c r="AO26" s="2" t="str">
        <f t="shared" ca="1" si="11"/>
        <v/>
      </c>
      <c r="AP26" s="2" t="str">
        <f t="shared" ca="1" si="11"/>
        <v/>
      </c>
      <c r="AQ26" s="2" t="str">
        <f t="shared" ca="1" si="11"/>
        <v/>
      </c>
      <c r="AR26" s="2">
        <f t="shared" ref="AR26:AR45" ca="1" si="12">COUNTIF(D26:J26,"Not Met")</f>
        <v>0</v>
      </c>
      <c r="AS26" s="2">
        <f t="shared" ref="AS26:AS45" ca="1" si="13">COUNTIF(L26:M26,"Not Met")</f>
        <v>0</v>
      </c>
      <c r="AT26" s="2">
        <f t="shared" ref="AT26:AT45" ca="1" si="14">COUNTIF(O26:Q26,"Not Met")</f>
        <v>0</v>
      </c>
      <c r="AU26" s="2">
        <f t="shared" ref="AU26:AU45" ca="1" si="15">COUNTIF(S26:AF26,"Not Met")</f>
        <v>0</v>
      </c>
      <c r="AV26" s="2">
        <f t="shared" ref="AV26:AV45" ca="1" si="16">COUNTIF(AH26:AQ26,"Not Met")</f>
        <v>0</v>
      </c>
      <c r="AW26">
        <f t="shared" ref="AW26:AW45" ca="1" si="17">SUM(C26,K26,N26,R26,AG26)</f>
        <v>0</v>
      </c>
      <c r="AX26">
        <f t="shared" ref="AX26:AX45" ca="1" si="18">COUNTIF(C26:AQ26,"Met")</f>
        <v>0</v>
      </c>
      <c r="AY26">
        <f t="shared" ref="AY26:AY45" ca="1" si="19">COUNTIF(C26:AQ26,"Not Met")</f>
        <v>0</v>
      </c>
      <c r="AZ26" s="16">
        <f ca="1">IFERROR(AX26/AW26,0)</f>
        <v>0</v>
      </c>
      <c r="BA26" t="str">
        <f ca="1">IFERROR(IF(AZ26&gt;=0.9,"Yes","No"),0)</f>
        <v>No</v>
      </c>
    </row>
    <row r="27" spans="1:53" ht="13.8" x14ac:dyDescent="0.25">
      <c r="A27" s="2" t="s">
        <v>140</v>
      </c>
      <c r="B27" s="2" t="str">
        <f>IF(MRN_2="N/A","No","Yes")</f>
        <v>No</v>
      </c>
      <c r="C27" s="17">
        <f t="shared" ca="1" si="4"/>
        <v>0</v>
      </c>
      <c r="D27" s="2" t="str">
        <f t="shared" ref="D27:J45" ca="1" si="20">VLOOKUP(D$25,INDIRECT("'"&amp;$A27&amp;"'!$C$9:$P$48"),14,FALSE)</f>
        <v/>
      </c>
      <c r="E27" s="2" t="str">
        <f t="shared" ca="1" si="20"/>
        <v/>
      </c>
      <c r="F27" s="2" t="str">
        <f t="shared" ca="1" si="20"/>
        <v/>
      </c>
      <c r="G27" s="2" t="str">
        <f t="shared" ca="1" si="20"/>
        <v/>
      </c>
      <c r="H27" s="2" t="str">
        <f t="shared" ca="1" si="20"/>
        <v/>
      </c>
      <c r="I27" s="2" t="str">
        <f t="shared" ca="1" si="20"/>
        <v/>
      </c>
      <c r="J27" s="2" t="str">
        <f t="shared" ca="1" si="20"/>
        <v/>
      </c>
      <c r="K27" s="17">
        <f t="shared" ca="1" si="6"/>
        <v>0</v>
      </c>
      <c r="L27" s="2" t="str">
        <f t="shared" ref="L27:M45" ca="1" si="21">VLOOKUP(L$25,INDIRECT("'"&amp;$A27&amp;"'!$C$9:$P$48"),14,FALSE)</f>
        <v/>
      </c>
      <c r="M27" s="2" t="str">
        <f t="shared" ca="1" si="21"/>
        <v/>
      </c>
      <c r="N27" s="17">
        <f t="shared" ca="1" si="7"/>
        <v>0</v>
      </c>
      <c r="O27" s="2" t="str">
        <f t="shared" ref="O27:Q45" ca="1" si="22">VLOOKUP(O$25,INDIRECT("'"&amp;$A27&amp;"'!$C$9:$P$48"),14,FALSE)</f>
        <v/>
      </c>
      <c r="P27" s="2" t="str">
        <f t="shared" ca="1" si="22"/>
        <v/>
      </c>
      <c r="Q27" s="2" t="str">
        <f t="shared" ca="1" si="22"/>
        <v/>
      </c>
      <c r="R27" s="17">
        <f ca="1">COUNTIF(S27:AF27,"Met")+COUNTIF(S27:AF27,"Not met")</f>
        <v>0</v>
      </c>
      <c r="S27" s="2" t="str">
        <f t="shared" ref="S27:AF45" ca="1" si="23">VLOOKUP(S$25,INDIRECT("'"&amp;$A27&amp;"'!$C$9:$P$48"),14,FALSE)</f>
        <v/>
      </c>
      <c r="T27" s="2" t="str">
        <f t="shared" ca="1" si="23"/>
        <v/>
      </c>
      <c r="U27" s="2" t="str">
        <f t="shared" ca="1" si="23"/>
        <v/>
      </c>
      <c r="V27" s="2" t="str">
        <f t="shared" ca="1" si="23"/>
        <v/>
      </c>
      <c r="W27" s="2" t="str">
        <f t="shared" ca="1" si="23"/>
        <v/>
      </c>
      <c r="X27" s="2" t="str">
        <f t="shared" ca="1" si="23"/>
        <v/>
      </c>
      <c r="Y27" s="2" t="str">
        <f t="shared" ca="1" si="23"/>
        <v/>
      </c>
      <c r="Z27" s="2" t="str">
        <f t="shared" ca="1" si="23"/>
        <v/>
      </c>
      <c r="AA27" s="2" t="str">
        <f t="shared" ca="1" si="23"/>
        <v/>
      </c>
      <c r="AB27" s="2" t="str">
        <f t="shared" ca="1" si="23"/>
        <v/>
      </c>
      <c r="AC27" s="2" t="str">
        <f t="shared" ca="1" si="23"/>
        <v/>
      </c>
      <c r="AD27" s="2" t="str">
        <f t="shared" ca="1" si="23"/>
        <v/>
      </c>
      <c r="AE27" s="2" t="str">
        <f t="shared" ca="1" si="23"/>
        <v/>
      </c>
      <c r="AF27" s="2" t="str">
        <f t="shared" ca="1" si="23"/>
        <v/>
      </c>
      <c r="AG27" s="17">
        <f t="shared" ca="1" si="10"/>
        <v>0</v>
      </c>
      <c r="AH27" s="2" t="str">
        <f t="shared" ref="AH27:AQ45" ca="1" si="24">VLOOKUP(AH$25,INDIRECT("'"&amp;$A27&amp;"'!$C$9:$P$48"),14,FALSE)</f>
        <v/>
      </c>
      <c r="AI27" s="2" t="str">
        <f t="shared" ca="1" si="24"/>
        <v/>
      </c>
      <c r="AJ27" s="2" t="str">
        <f t="shared" ca="1" si="24"/>
        <v/>
      </c>
      <c r="AK27" s="2" t="str">
        <f t="shared" ca="1" si="24"/>
        <v/>
      </c>
      <c r="AL27" s="2" t="str">
        <f t="shared" ca="1" si="24"/>
        <v/>
      </c>
      <c r="AM27" s="2" t="str">
        <f t="shared" ca="1" si="24"/>
        <v/>
      </c>
      <c r="AN27" s="2" t="str">
        <f t="shared" ca="1" si="24"/>
        <v/>
      </c>
      <c r="AO27" s="2" t="str">
        <f t="shared" ca="1" si="24"/>
        <v/>
      </c>
      <c r="AP27" s="2" t="str">
        <f t="shared" ca="1" si="24"/>
        <v/>
      </c>
      <c r="AQ27" s="2" t="str">
        <f t="shared" ca="1" si="24"/>
        <v/>
      </c>
      <c r="AR27" s="2">
        <f t="shared" ca="1" si="12"/>
        <v>0</v>
      </c>
      <c r="AS27" s="2">
        <f t="shared" ca="1" si="13"/>
        <v>0</v>
      </c>
      <c r="AT27" s="2">
        <f t="shared" ca="1" si="14"/>
        <v>0</v>
      </c>
      <c r="AU27" s="2">
        <f t="shared" ca="1" si="15"/>
        <v>0</v>
      </c>
      <c r="AV27" s="2">
        <f t="shared" ca="1" si="16"/>
        <v>0</v>
      </c>
      <c r="AW27">
        <f t="shared" ca="1" si="17"/>
        <v>0</v>
      </c>
      <c r="AX27">
        <f t="shared" ca="1" si="18"/>
        <v>0</v>
      </c>
      <c r="AY27">
        <f t="shared" ca="1" si="19"/>
        <v>0</v>
      </c>
      <c r="AZ27" s="16">
        <f t="shared" ref="AZ27:AZ45" ca="1" si="25">IFERROR(AX27/AW27,0)</f>
        <v>0</v>
      </c>
      <c r="BA27" t="str">
        <f t="shared" ref="BA27:BA45" ca="1" si="26">IFERROR(IF(AZ27&gt;=0.9,"Yes","No"),0)</f>
        <v>No</v>
      </c>
    </row>
    <row r="28" spans="1:53" ht="13.8" x14ac:dyDescent="0.25">
      <c r="A28" s="2" t="s">
        <v>141</v>
      </c>
      <c r="B28" s="2" t="str">
        <f>IF(MRN_3="N/A","No","Yes")</f>
        <v>No</v>
      </c>
      <c r="C28" s="17">
        <f t="shared" ca="1" si="4"/>
        <v>0</v>
      </c>
      <c r="D28" s="2" t="str">
        <f t="shared" ca="1" si="20"/>
        <v/>
      </c>
      <c r="E28" s="2" t="str">
        <f t="shared" ca="1" si="20"/>
        <v/>
      </c>
      <c r="F28" s="2" t="str">
        <f t="shared" ca="1" si="20"/>
        <v/>
      </c>
      <c r="G28" s="2" t="str">
        <f t="shared" ca="1" si="20"/>
        <v/>
      </c>
      <c r="H28" s="2" t="str">
        <f t="shared" ca="1" si="20"/>
        <v/>
      </c>
      <c r="I28" s="2" t="str">
        <f t="shared" ca="1" si="20"/>
        <v/>
      </c>
      <c r="J28" s="2" t="str">
        <f t="shared" ca="1" si="20"/>
        <v/>
      </c>
      <c r="K28" s="17">
        <f t="shared" ca="1" si="6"/>
        <v>0</v>
      </c>
      <c r="L28" s="2" t="str">
        <f t="shared" ca="1" si="21"/>
        <v/>
      </c>
      <c r="M28" s="2" t="str">
        <f t="shared" ca="1" si="21"/>
        <v/>
      </c>
      <c r="N28" s="17">
        <f t="shared" ca="1" si="7"/>
        <v>0</v>
      </c>
      <c r="O28" s="2" t="str">
        <f t="shared" ca="1" si="22"/>
        <v/>
      </c>
      <c r="P28" s="2" t="str">
        <f t="shared" ca="1" si="22"/>
        <v/>
      </c>
      <c r="Q28" s="2" t="str">
        <f t="shared" ca="1" si="22"/>
        <v/>
      </c>
      <c r="R28" s="17">
        <f t="shared" ref="R28:R45" ca="1" si="27">COUNTIF(S28:AF28,"Met")+COUNTIF(S28:AF28,"Not met")</f>
        <v>0</v>
      </c>
      <c r="S28" s="2" t="str">
        <f t="shared" ca="1" si="23"/>
        <v/>
      </c>
      <c r="T28" s="2" t="str">
        <f t="shared" ca="1" si="23"/>
        <v/>
      </c>
      <c r="U28" s="2" t="str">
        <f t="shared" ca="1" si="23"/>
        <v/>
      </c>
      <c r="V28" s="2" t="str">
        <f t="shared" ca="1" si="23"/>
        <v/>
      </c>
      <c r="W28" s="2" t="str">
        <f t="shared" ca="1" si="23"/>
        <v/>
      </c>
      <c r="X28" s="2" t="str">
        <f t="shared" ca="1" si="23"/>
        <v/>
      </c>
      <c r="Y28" s="2" t="str">
        <f t="shared" ca="1" si="23"/>
        <v/>
      </c>
      <c r="Z28" s="2" t="str">
        <f t="shared" ca="1" si="23"/>
        <v/>
      </c>
      <c r="AA28" s="2" t="str">
        <f t="shared" ca="1" si="23"/>
        <v/>
      </c>
      <c r="AB28" s="2" t="str">
        <f t="shared" ca="1" si="23"/>
        <v/>
      </c>
      <c r="AC28" s="2" t="str">
        <f t="shared" ca="1" si="23"/>
        <v/>
      </c>
      <c r="AD28" s="2" t="str">
        <f t="shared" ca="1" si="23"/>
        <v/>
      </c>
      <c r="AE28" s="2" t="str">
        <f t="shared" ca="1" si="23"/>
        <v/>
      </c>
      <c r="AF28" s="2" t="str">
        <f t="shared" ca="1" si="23"/>
        <v/>
      </c>
      <c r="AG28" s="17">
        <f t="shared" ca="1" si="10"/>
        <v>0</v>
      </c>
      <c r="AH28" s="2" t="str">
        <f t="shared" ca="1" si="24"/>
        <v/>
      </c>
      <c r="AI28" s="2" t="str">
        <f t="shared" ca="1" si="24"/>
        <v/>
      </c>
      <c r="AJ28" s="2" t="str">
        <f t="shared" ca="1" si="24"/>
        <v/>
      </c>
      <c r="AK28" s="2" t="str">
        <f t="shared" ca="1" si="24"/>
        <v/>
      </c>
      <c r="AL28" s="2" t="str">
        <f t="shared" ca="1" si="24"/>
        <v/>
      </c>
      <c r="AM28" s="2" t="str">
        <f t="shared" ca="1" si="24"/>
        <v/>
      </c>
      <c r="AN28" s="2" t="str">
        <f t="shared" ca="1" si="24"/>
        <v/>
      </c>
      <c r="AO28" s="2" t="str">
        <f t="shared" ca="1" si="24"/>
        <v/>
      </c>
      <c r="AP28" s="2" t="str">
        <f t="shared" ca="1" si="24"/>
        <v/>
      </c>
      <c r="AQ28" s="2" t="str">
        <f t="shared" ca="1" si="24"/>
        <v/>
      </c>
      <c r="AR28" s="2">
        <f t="shared" ca="1" si="12"/>
        <v>0</v>
      </c>
      <c r="AS28" s="2">
        <f t="shared" ca="1" si="13"/>
        <v>0</v>
      </c>
      <c r="AT28" s="2">
        <f t="shared" ca="1" si="14"/>
        <v>0</v>
      </c>
      <c r="AU28" s="2">
        <f t="shared" ca="1" si="15"/>
        <v>0</v>
      </c>
      <c r="AV28" s="2">
        <f t="shared" ca="1" si="16"/>
        <v>0</v>
      </c>
      <c r="AW28">
        <f t="shared" ca="1" si="17"/>
        <v>0</v>
      </c>
      <c r="AX28">
        <f t="shared" ca="1" si="18"/>
        <v>0</v>
      </c>
      <c r="AY28">
        <f t="shared" ca="1" si="19"/>
        <v>0</v>
      </c>
      <c r="AZ28" s="16">
        <f t="shared" ca="1" si="25"/>
        <v>0</v>
      </c>
      <c r="BA28" t="str">
        <f t="shared" ca="1" si="26"/>
        <v>No</v>
      </c>
    </row>
    <row r="29" spans="1:53" ht="13.8" x14ac:dyDescent="0.25">
      <c r="A29" s="2" t="s">
        <v>142</v>
      </c>
      <c r="B29" s="2" t="str">
        <f>IF(MRN_4="N/A","No","Yes")</f>
        <v>No</v>
      </c>
      <c r="C29" s="17">
        <f t="shared" ca="1" si="4"/>
        <v>0</v>
      </c>
      <c r="D29" s="2" t="str">
        <f t="shared" ca="1" si="20"/>
        <v/>
      </c>
      <c r="E29" s="2" t="str">
        <f t="shared" ca="1" si="20"/>
        <v/>
      </c>
      <c r="F29" s="2" t="str">
        <f t="shared" ca="1" si="20"/>
        <v/>
      </c>
      <c r="G29" s="2" t="str">
        <f t="shared" ca="1" si="20"/>
        <v/>
      </c>
      <c r="H29" s="2" t="str">
        <f t="shared" ca="1" si="20"/>
        <v/>
      </c>
      <c r="I29" s="2" t="str">
        <f t="shared" ca="1" si="20"/>
        <v/>
      </c>
      <c r="J29" s="2" t="str">
        <f t="shared" ca="1" si="20"/>
        <v/>
      </c>
      <c r="K29" s="17">
        <f t="shared" ca="1" si="6"/>
        <v>0</v>
      </c>
      <c r="L29" s="2" t="str">
        <f t="shared" ca="1" si="21"/>
        <v/>
      </c>
      <c r="M29" s="2" t="str">
        <f t="shared" ca="1" si="21"/>
        <v/>
      </c>
      <c r="N29" s="17">
        <f t="shared" ca="1" si="7"/>
        <v>0</v>
      </c>
      <c r="O29" s="2" t="str">
        <f t="shared" ca="1" si="22"/>
        <v/>
      </c>
      <c r="P29" s="2" t="str">
        <f t="shared" ca="1" si="22"/>
        <v/>
      </c>
      <c r="Q29" s="2" t="str">
        <f t="shared" ca="1" si="22"/>
        <v/>
      </c>
      <c r="R29" s="17">
        <f t="shared" ca="1" si="27"/>
        <v>0</v>
      </c>
      <c r="S29" s="2" t="str">
        <f t="shared" ca="1" si="23"/>
        <v/>
      </c>
      <c r="T29" s="2" t="str">
        <f t="shared" ca="1" si="23"/>
        <v/>
      </c>
      <c r="U29" s="2" t="str">
        <f t="shared" ca="1" si="23"/>
        <v/>
      </c>
      <c r="V29" s="2" t="str">
        <f t="shared" ca="1" si="23"/>
        <v/>
      </c>
      <c r="W29" s="2" t="str">
        <f t="shared" ca="1" si="23"/>
        <v/>
      </c>
      <c r="X29" s="2" t="str">
        <f t="shared" ca="1" si="23"/>
        <v/>
      </c>
      <c r="Y29" s="2" t="str">
        <f t="shared" ca="1" si="23"/>
        <v/>
      </c>
      <c r="Z29" s="2" t="str">
        <f t="shared" ca="1" si="23"/>
        <v/>
      </c>
      <c r="AA29" s="2" t="str">
        <f t="shared" ca="1" si="23"/>
        <v/>
      </c>
      <c r="AB29" s="2" t="str">
        <f t="shared" ca="1" si="23"/>
        <v/>
      </c>
      <c r="AC29" s="2" t="str">
        <f t="shared" ca="1" si="23"/>
        <v/>
      </c>
      <c r="AD29" s="2" t="str">
        <f t="shared" ca="1" si="23"/>
        <v/>
      </c>
      <c r="AE29" s="2" t="str">
        <f t="shared" ca="1" si="23"/>
        <v/>
      </c>
      <c r="AF29" s="2" t="str">
        <f t="shared" ca="1" si="23"/>
        <v/>
      </c>
      <c r="AG29" s="17">
        <f t="shared" ca="1" si="10"/>
        <v>0</v>
      </c>
      <c r="AH29" s="2" t="str">
        <f t="shared" ca="1" si="24"/>
        <v/>
      </c>
      <c r="AI29" s="2" t="str">
        <f t="shared" ca="1" si="24"/>
        <v/>
      </c>
      <c r="AJ29" s="2" t="str">
        <f t="shared" ca="1" si="24"/>
        <v/>
      </c>
      <c r="AK29" s="2" t="str">
        <f t="shared" ca="1" si="24"/>
        <v/>
      </c>
      <c r="AL29" s="2" t="str">
        <f t="shared" ca="1" si="24"/>
        <v/>
      </c>
      <c r="AM29" s="2" t="str">
        <f t="shared" ca="1" si="24"/>
        <v/>
      </c>
      <c r="AN29" s="2" t="str">
        <f t="shared" ca="1" si="24"/>
        <v/>
      </c>
      <c r="AO29" s="2" t="str">
        <f t="shared" ca="1" si="24"/>
        <v/>
      </c>
      <c r="AP29" s="2" t="str">
        <f t="shared" ca="1" si="24"/>
        <v/>
      </c>
      <c r="AQ29" s="2" t="str">
        <f t="shared" ca="1" si="24"/>
        <v/>
      </c>
      <c r="AR29" s="2">
        <f t="shared" ca="1" si="12"/>
        <v>0</v>
      </c>
      <c r="AS29" s="2">
        <f t="shared" ca="1" si="13"/>
        <v>0</v>
      </c>
      <c r="AT29" s="2">
        <f t="shared" ca="1" si="14"/>
        <v>0</v>
      </c>
      <c r="AU29" s="2">
        <f t="shared" ca="1" si="15"/>
        <v>0</v>
      </c>
      <c r="AV29" s="2">
        <f t="shared" ca="1" si="16"/>
        <v>0</v>
      </c>
      <c r="AW29">
        <f t="shared" ca="1" si="17"/>
        <v>0</v>
      </c>
      <c r="AX29">
        <f t="shared" ca="1" si="18"/>
        <v>0</v>
      </c>
      <c r="AY29">
        <f t="shared" ca="1" si="19"/>
        <v>0</v>
      </c>
      <c r="AZ29" s="16">
        <f t="shared" ca="1" si="25"/>
        <v>0</v>
      </c>
      <c r="BA29" t="str">
        <f t="shared" ca="1" si="26"/>
        <v>No</v>
      </c>
    </row>
    <row r="30" spans="1:53" ht="13.8" x14ac:dyDescent="0.25">
      <c r="A30" s="2" t="s">
        <v>143</v>
      </c>
      <c r="B30" s="2" t="str">
        <f>IF(MRN_5="N/A","No","Yes")</f>
        <v>No</v>
      </c>
      <c r="C30" s="17">
        <f t="shared" ca="1" si="4"/>
        <v>0</v>
      </c>
      <c r="D30" s="2" t="str">
        <f t="shared" ca="1" si="20"/>
        <v/>
      </c>
      <c r="E30" s="2" t="str">
        <f t="shared" ca="1" si="20"/>
        <v/>
      </c>
      <c r="F30" s="2" t="str">
        <f t="shared" ca="1" si="20"/>
        <v/>
      </c>
      <c r="G30" s="2" t="str">
        <f t="shared" ca="1" si="20"/>
        <v/>
      </c>
      <c r="H30" s="2" t="str">
        <f t="shared" ca="1" si="20"/>
        <v/>
      </c>
      <c r="I30" s="2" t="str">
        <f t="shared" ca="1" si="20"/>
        <v/>
      </c>
      <c r="J30" s="2" t="str">
        <f t="shared" ca="1" si="20"/>
        <v/>
      </c>
      <c r="K30" s="17">
        <f t="shared" ca="1" si="6"/>
        <v>0</v>
      </c>
      <c r="L30" s="2" t="str">
        <f t="shared" ca="1" si="21"/>
        <v/>
      </c>
      <c r="M30" s="2" t="str">
        <f t="shared" ca="1" si="21"/>
        <v/>
      </c>
      <c r="N30" s="17">
        <f t="shared" ca="1" si="7"/>
        <v>0</v>
      </c>
      <c r="O30" s="2" t="str">
        <f t="shared" ca="1" si="22"/>
        <v/>
      </c>
      <c r="P30" s="2" t="str">
        <f t="shared" ca="1" si="22"/>
        <v/>
      </c>
      <c r="Q30" s="2" t="str">
        <f t="shared" ca="1" si="22"/>
        <v/>
      </c>
      <c r="R30" s="17">
        <f t="shared" ca="1" si="27"/>
        <v>0</v>
      </c>
      <c r="S30" s="2" t="str">
        <f t="shared" ca="1" si="23"/>
        <v/>
      </c>
      <c r="T30" s="2" t="str">
        <f t="shared" ca="1" si="23"/>
        <v/>
      </c>
      <c r="U30" s="2" t="str">
        <f t="shared" ca="1" si="23"/>
        <v/>
      </c>
      <c r="V30" s="2" t="str">
        <f t="shared" ca="1" si="23"/>
        <v/>
      </c>
      <c r="W30" s="2" t="str">
        <f t="shared" ca="1" si="23"/>
        <v/>
      </c>
      <c r="X30" s="2" t="str">
        <f t="shared" ca="1" si="23"/>
        <v/>
      </c>
      <c r="Y30" s="2" t="str">
        <f t="shared" ca="1" si="23"/>
        <v/>
      </c>
      <c r="Z30" s="2" t="str">
        <f t="shared" ca="1" si="23"/>
        <v/>
      </c>
      <c r="AA30" s="2" t="str">
        <f t="shared" ca="1" si="23"/>
        <v/>
      </c>
      <c r="AB30" s="2" t="str">
        <f t="shared" ca="1" si="23"/>
        <v/>
      </c>
      <c r="AC30" s="2" t="str">
        <f t="shared" ca="1" si="23"/>
        <v/>
      </c>
      <c r="AD30" s="2" t="str">
        <f t="shared" ca="1" si="23"/>
        <v/>
      </c>
      <c r="AE30" s="2" t="str">
        <f t="shared" ca="1" si="23"/>
        <v/>
      </c>
      <c r="AF30" s="2" t="str">
        <f t="shared" ca="1" si="23"/>
        <v/>
      </c>
      <c r="AG30" s="17">
        <f t="shared" ca="1" si="10"/>
        <v>0</v>
      </c>
      <c r="AH30" s="2" t="str">
        <f t="shared" ca="1" si="24"/>
        <v/>
      </c>
      <c r="AI30" s="2" t="str">
        <f t="shared" ca="1" si="24"/>
        <v/>
      </c>
      <c r="AJ30" s="2" t="str">
        <f t="shared" ca="1" si="24"/>
        <v/>
      </c>
      <c r="AK30" s="2" t="str">
        <f t="shared" ca="1" si="24"/>
        <v/>
      </c>
      <c r="AL30" s="2" t="str">
        <f t="shared" ca="1" si="24"/>
        <v/>
      </c>
      <c r="AM30" s="2" t="str">
        <f t="shared" ca="1" si="24"/>
        <v/>
      </c>
      <c r="AN30" s="2" t="str">
        <f t="shared" ca="1" si="24"/>
        <v/>
      </c>
      <c r="AO30" s="2" t="str">
        <f t="shared" ca="1" si="24"/>
        <v/>
      </c>
      <c r="AP30" s="2" t="str">
        <f t="shared" ca="1" si="24"/>
        <v/>
      </c>
      <c r="AQ30" s="2" t="str">
        <f t="shared" ca="1" si="24"/>
        <v/>
      </c>
      <c r="AR30" s="2">
        <f t="shared" ca="1" si="12"/>
        <v>0</v>
      </c>
      <c r="AS30" s="2">
        <f t="shared" ca="1" si="13"/>
        <v>0</v>
      </c>
      <c r="AT30" s="2">
        <f t="shared" ca="1" si="14"/>
        <v>0</v>
      </c>
      <c r="AU30" s="2">
        <f t="shared" ca="1" si="15"/>
        <v>0</v>
      </c>
      <c r="AV30" s="2">
        <f t="shared" ca="1" si="16"/>
        <v>0</v>
      </c>
      <c r="AW30">
        <f t="shared" ca="1" si="17"/>
        <v>0</v>
      </c>
      <c r="AX30">
        <f t="shared" ca="1" si="18"/>
        <v>0</v>
      </c>
      <c r="AY30">
        <f t="shared" ca="1" si="19"/>
        <v>0</v>
      </c>
      <c r="AZ30" s="16">
        <f t="shared" ca="1" si="25"/>
        <v>0</v>
      </c>
      <c r="BA30" t="str">
        <f t="shared" ca="1" si="26"/>
        <v>No</v>
      </c>
    </row>
    <row r="31" spans="1:53" ht="13.8" x14ac:dyDescent="0.25">
      <c r="A31" s="2" t="s">
        <v>144</v>
      </c>
      <c r="B31" s="2" t="str">
        <f>IF(MRN_6="N/A","No","Yes")</f>
        <v>No</v>
      </c>
      <c r="C31" s="17">
        <f t="shared" ca="1" si="4"/>
        <v>0</v>
      </c>
      <c r="D31" s="2" t="str">
        <f t="shared" ca="1" si="20"/>
        <v/>
      </c>
      <c r="E31" s="2" t="str">
        <f t="shared" ca="1" si="20"/>
        <v/>
      </c>
      <c r="F31" s="2" t="str">
        <f t="shared" ca="1" si="20"/>
        <v/>
      </c>
      <c r="G31" s="2" t="str">
        <f t="shared" ca="1" si="20"/>
        <v/>
      </c>
      <c r="H31" s="2" t="str">
        <f t="shared" ca="1" si="20"/>
        <v/>
      </c>
      <c r="I31" s="2" t="str">
        <f t="shared" ca="1" si="20"/>
        <v/>
      </c>
      <c r="J31" s="2" t="str">
        <f t="shared" ca="1" si="20"/>
        <v/>
      </c>
      <c r="K31" s="17">
        <f t="shared" ca="1" si="6"/>
        <v>0</v>
      </c>
      <c r="L31" s="2" t="str">
        <f t="shared" ca="1" si="21"/>
        <v/>
      </c>
      <c r="M31" s="2" t="str">
        <f t="shared" ca="1" si="21"/>
        <v/>
      </c>
      <c r="N31" s="17">
        <f t="shared" ca="1" si="7"/>
        <v>0</v>
      </c>
      <c r="O31" s="2" t="str">
        <f t="shared" ca="1" si="22"/>
        <v/>
      </c>
      <c r="P31" s="2" t="str">
        <f t="shared" ca="1" si="22"/>
        <v/>
      </c>
      <c r="Q31" s="2" t="str">
        <f t="shared" ca="1" si="22"/>
        <v/>
      </c>
      <c r="R31" s="17">
        <f t="shared" ca="1" si="27"/>
        <v>0</v>
      </c>
      <c r="S31" s="2" t="str">
        <f t="shared" ca="1" si="23"/>
        <v/>
      </c>
      <c r="T31" s="2" t="str">
        <f t="shared" ca="1" si="23"/>
        <v/>
      </c>
      <c r="U31" s="2" t="str">
        <f t="shared" ca="1" si="23"/>
        <v/>
      </c>
      <c r="V31" s="2" t="str">
        <f t="shared" ca="1" si="23"/>
        <v/>
      </c>
      <c r="W31" s="2" t="str">
        <f t="shared" ca="1" si="23"/>
        <v/>
      </c>
      <c r="X31" s="2" t="str">
        <f t="shared" ca="1" si="23"/>
        <v/>
      </c>
      <c r="Y31" s="2" t="str">
        <f t="shared" ca="1" si="23"/>
        <v/>
      </c>
      <c r="Z31" s="2" t="str">
        <f t="shared" ca="1" si="23"/>
        <v/>
      </c>
      <c r="AA31" s="2" t="str">
        <f t="shared" ca="1" si="23"/>
        <v/>
      </c>
      <c r="AB31" s="2" t="str">
        <f t="shared" ca="1" si="23"/>
        <v/>
      </c>
      <c r="AC31" s="2" t="str">
        <f t="shared" ca="1" si="23"/>
        <v/>
      </c>
      <c r="AD31" s="2" t="str">
        <f t="shared" ca="1" si="23"/>
        <v/>
      </c>
      <c r="AE31" s="2" t="str">
        <f t="shared" ca="1" si="23"/>
        <v/>
      </c>
      <c r="AF31" s="2" t="str">
        <f t="shared" ca="1" si="23"/>
        <v/>
      </c>
      <c r="AG31" s="17">
        <f t="shared" ca="1" si="10"/>
        <v>0</v>
      </c>
      <c r="AH31" s="2" t="str">
        <f t="shared" ca="1" si="24"/>
        <v/>
      </c>
      <c r="AI31" s="2" t="str">
        <f t="shared" ca="1" si="24"/>
        <v/>
      </c>
      <c r="AJ31" s="2" t="str">
        <f t="shared" ca="1" si="24"/>
        <v/>
      </c>
      <c r="AK31" s="2" t="str">
        <f t="shared" ca="1" si="24"/>
        <v/>
      </c>
      <c r="AL31" s="2" t="str">
        <f t="shared" ca="1" si="24"/>
        <v/>
      </c>
      <c r="AM31" s="2" t="str">
        <f t="shared" ca="1" si="24"/>
        <v/>
      </c>
      <c r="AN31" s="2" t="str">
        <f t="shared" ca="1" si="24"/>
        <v/>
      </c>
      <c r="AO31" s="2" t="str">
        <f t="shared" ca="1" si="24"/>
        <v/>
      </c>
      <c r="AP31" s="2" t="str">
        <f t="shared" ca="1" si="24"/>
        <v/>
      </c>
      <c r="AQ31" s="2" t="str">
        <f t="shared" ca="1" si="24"/>
        <v/>
      </c>
      <c r="AR31" s="2">
        <f t="shared" ca="1" si="12"/>
        <v>0</v>
      </c>
      <c r="AS31" s="2">
        <f t="shared" ca="1" si="13"/>
        <v>0</v>
      </c>
      <c r="AT31" s="2">
        <f t="shared" ca="1" si="14"/>
        <v>0</v>
      </c>
      <c r="AU31" s="2">
        <f t="shared" ca="1" si="15"/>
        <v>0</v>
      </c>
      <c r="AV31" s="2">
        <f t="shared" ca="1" si="16"/>
        <v>0</v>
      </c>
      <c r="AW31">
        <f t="shared" ca="1" si="17"/>
        <v>0</v>
      </c>
      <c r="AX31">
        <f t="shared" ca="1" si="18"/>
        <v>0</v>
      </c>
      <c r="AY31">
        <f t="shared" ca="1" si="19"/>
        <v>0</v>
      </c>
      <c r="AZ31" s="16">
        <f t="shared" ca="1" si="25"/>
        <v>0</v>
      </c>
      <c r="BA31" t="str">
        <f t="shared" ca="1" si="26"/>
        <v>No</v>
      </c>
    </row>
    <row r="32" spans="1:53" ht="13.8" x14ac:dyDescent="0.25">
      <c r="A32" s="2" t="s">
        <v>145</v>
      </c>
      <c r="B32" s="2" t="str">
        <f>IF(MRN_7="N/A","No","Yes")</f>
        <v>No</v>
      </c>
      <c r="C32" s="17">
        <f t="shared" ca="1" si="4"/>
        <v>0</v>
      </c>
      <c r="D32" s="2" t="str">
        <f t="shared" ca="1" si="20"/>
        <v/>
      </c>
      <c r="E32" s="2" t="str">
        <f t="shared" ca="1" si="20"/>
        <v/>
      </c>
      <c r="F32" s="2" t="str">
        <f t="shared" ca="1" si="20"/>
        <v/>
      </c>
      <c r="G32" s="2" t="str">
        <f t="shared" ca="1" si="20"/>
        <v/>
      </c>
      <c r="H32" s="2" t="str">
        <f t="shared" ca="1" si="20"/>
        <v/>
      </c>
      <c r="I32" s="2" t="str">
        <f t="shared" ca="1" si="20"/>
        <v/>
      </c>
      <c r="J32" s="2" t="str">
        <f t="shared" ca="1" si="20"/>
        <v/>
      </c>
      <c r="K32" s="17">
        <f t="shared" ca="1" si="6"/>
        <v>0</v>
      </c>
      <c r="L32" s="2" t="str">
        <f t="shared" ca="1" si="21"/>
        <v/>
      </c>
      <c r="M32" s="2" t="str">
        <f t="shared" ca="1" si="21"/>
        <v/>
      </c>
      <c r="N32" s="17">
        <f t="shared" ca="1" si="7"/>
        <v>0</v>
      </c>
      <c r="O32" s="2" t="str">
        <f t="shared" ca="1" si="22"/>
        <v/>
      </c>
      <c r="P32" s="2" t="str">
        <f t="shared" ca="1" si="22"/>
        <v/>
      </c>
      <c r="Q32" s="2" t="str">
        <f t="shared" ca="1" si="22"/>
        <v/>
      </c>
      <c r="R32" s="17">
        <f t="shared" ca="1" si="27"/>
        <v>0</v>
      </c>
      <c r="S32" s="2" t="str">
        <f t="shared" ca="1" si="23"/>
        <v/>
      </c>
      <c r="T32" s="2" t="str">
        <f t="shared" ca="1" si="23"/>
        <v/>
      </c>
      <c r="U32" s="2" t="str">
        <f t="shared" ca="1" si="23"/>
        <v/>
      </c>
      <c r="V32" s="2" t="str">
        <f t="shared" ca="1" si="23"/>
        <v/>
      </c>
      <c r="W32" s="2" t="str">
        <f t="shared" ca="1" si="23"/>
        <v/>
      </c>
      <c r="X32" s="2" t="str">
        <f t="shared" ca="1" si="23"/>
        <v/>
      </c>
      <c r="Y32" s="2" t="str">
        <f t="shared" ca="1" si="23"/>
        <v/>
      </c>
      <c r="Z32" s="2" t="str">
        <f t="shared" ca="1" si="23"/>
        <v/>
      </c>
      <c r="AA32" s="2" t="str">
        <f t="shared" ca="1" si="23"/>
        <v/>
      </c>
      <c r="AB32" s="2" t="str">
        <f t="shared" ca="1" si="23"/>
        <v/>
      </c>
      <c r="AC32" s="2" t="str">
        <f t="shared" ca="1" si="23"/>
        <v/>
      </c>
      <c r="AD32" s="2" t="str">
        <f t="shared" ca="1" si="23"/>
        <v/>
      </c>
      <c r="AE32" s="2" t="str">
        <f t="shared" ca="1" si="23"/>
        <v/>
      </c>
      <c r="AF32" s="2" t="str">
        <f t="shared" ca="1" si="23"/>
        <v/>
      </c>
      <c r="AG32" s="17">
        <f t="shared" ca="1" si="10"/>
        <v>0</v>
      </c>
      <c r="AH32" s="2" t="str">
        <f t="shared" ca="1" si="24"/>
        <v/>
      </c>
      <c r="AI32" s="2" t="str">
        <f t="shared" ca="1" si="24"/>
        <v/>
      </c>
      <c r="AJ32" s="2" t="str">
        <f t="shared" ca="1" si="24"/>
        <v/>
      </c>
      <c r="AK32" s="2" t="str">
        <f t="shared" ca="1" si="24"/>
        <v/>
      </c>
      <c r="AL32" s="2" t="str">
        <f t="shared" ca="1" si="24"/>
        <v/>
      </c>
      <c r="AM32" s="2" t="str">
        <f t="shared" ca="1" si="24"/>
        <v/>
      </c>
      <c r="AN32" s="2" t="str">
        <f t="shared" ca="1" si="24"/>
        <v/>
      </c>
      <c r="AO32" s="2" t="str">
        <f t="shared" ca="1" si="24"/>
        <v/>
      </c>
      <c r="AP32" s="2" t="str">
        <f t="shared" ca="1" si="24"/>
        <v/>
      </c>
      <c r="AQ32" s="2" t="str">
        <f t="shared" ca="1" si="24"/>
        <v/>
      </c>
      <c r="AR32" s="2">
        <f t="shared" ca="1" si="12"/>
        <v>0</v>
      </c>
      <c r="AS32" s="2">
        <f t="shared" ca="1" si="13"/>
        <v>0</v>
      </c>
      <c r="AT32" s="2">
        <f t="shared" ca="1" si="14"/>
        <v>0</v>
      </c>
      <c r="AU32" s="2">
        <f t="shared" ca="1" si="15"/>
        <v>0</v>
      </c>
      <c r="AV32" s="2">
        <f t="shared" ca="1" si="16"/>
        <v>0</v>
      </c>
      <c r="AW32">
        <f t="shared" ca="1" si="17"/>
        <v>0</v>
      </c>
      <c r="AX32">
        <f t="shared" ca="1" si="18"/>
        <v>0</v>
      </c>
      <c r="AY32">
        <f t="shared" ca="1" si="19"/>
        <v>0</v>
      </c>
      <c r="AZ32" s="16">
        <f t="shared" ca="1" si="25"/>
        <v>0</v>
      </c>
      <c r="BA32" t="str">
        <f t="shared" ca="1" si="26"/>
        <v>No</v>
      </c>
    </row>
    <row r="33" spans="1:53" ht="13.8" x14ac:dyDescent="0.25">
      <c r="A33" s="2" t="s">
        <v>146</v>
      </c>
      <c r="B33" s="2" t="str">
        <f>IF(MRN_8="N/A","No","Yes")</f>
        <v>No</v>
      </c>
      <c r="C33" s="17">
        <f t="shared" ca="1" si="4"/>
        <v>0</v>
      </c>
      <c r="D33" s="2" t="str">
        <f t="shared" ca="1" si="20"/>
        <v/>
      </c>
      <c r="E33" s="2" t="str">
        <f t="shared" ca="1" si="20"/>
        <v/>
      </c>
      <c r="F33" s="2" t="str">
        <f t="shared" ca="1" si="20"/>
        <v/>
      </c>
      <c r="G33" s="2" t="str">
        <f t="shared" ca="1" si="20"/>
        <v/>
      </c>
      <c r="H33" s="2" t="str">
        <f t="shared" ca="1" si="20"/>
        <v/>
      </c>
      <c r="I33" s="2" t="str">
        <f t="shared" ca="1" si="20"/>
        <v/>
      </c>
      <c r="J33" s="2" t="str">
        <f t="shared" ca="1" si="20"/>
        <v/>
      </c>
      <c r="K33" s="17">
        <f t="shared" ca="1" si="6"/>
        <v>0</v>
      </c>
      <c r="L33" s="2" t="str">
        <f t="shared" ca="1" si="21"/>
        <v/>
      </c>
      <c r="M33" s="2" t="str">
        <f t="shared" ca="1" si="21"/>
        <v/>
      </c>
      <c r="N33" s="17">
        <f t="shared" ca="1" si="7"/>
        <v>0</v>
      </c>
      <c r="O33" s="2" t="str">
        <f t="shared" ca="1" si="22"/>
        <v/>
      </c>
      <c r="P33" s="2" t="str">
        <f t="shared" ca="1" si="22"/>
        <v/>
      </c>
      <c r="Q33" s="2" t="str">
        <f t="shared" ca="1" si="22"/>
        <v/>
      </c>
      <c r="R33" s="17">
        <f t="shared" ca="1" si="27"/>
        <v>0</v>
      </c>
      <c r="S33" s="2" t="str">
        <f t="shared" ca="1" si="23"/>
        <v/>
      </c>
      <c r="T33" s="2" t="str">
        <f t="shared" ca="1" si="23"/>
        <v/>
      </c>
      <c r="U33" s="2" t="str">
        <f t="shared" ca="1" si="23"/>
        <v/>
      </c>
      <c r="V33" s="2" t="str">
        <f t="shared" ca="1" si="23"/>
        <v/>
      </c>
      <c r="W33" s="2" t="str">
        <f t="shared" ca="1" si="23"/>
        <v/>
      </c>
      <c r="X33" s="2" t="str">
        <f t="shared" ca="1" si="23"/>
        <v/>
      </c>
      <c r="Y33" s="2" t="str">
        <f t="shared" ca="1" si="23"/>
        <v/>
      </c>
      <c r="Z33" s="2" t="str">
        <f t="shared" ca="1" si="23"/>
        <v/>
      </c>
      <c r="AA33" s="2" t="str">
        <f t="shared" ca="1" si="23"/>
        <v/>
      </c>
      <c r="AB33" s="2" t="str">
        <f t="shared" ca="1" si="23"/>
        <v/>
      </c>
      <c r="AC33" s="2" t="str">
        <f t="shared" ca="1" si="23"/>
        <v/>
      </c>
      <c r="AD33" s="2" t="str">
        <f t="shared" ca="1" si="23"/>
        <v/>
      </c>
      <c r="AE33" s="2" t="str">
        <f t="shared" ca="1" si="23"/>
        <v/>
      </c>
      <c r="AF33" s="2" t="str">
        <f t="shared" ca="1" si="23"/>
        <v/>
      </c>
      <c r="AG33" s="17">
        <f t="shared" ca="1" si="10"/>
        <v>0</v>
      </c>
      <c r="AH33" s="2" t="str">
        <f t="shared" ca="1" si="24"/>
        <v/>
      </c>
      <c r="AI33" s="2" t="str">
        <f t="shared" ca="1" si="24"/>
        <v/>
      </c>
      <c r="AJ33" s="2" t="str">
        <f t="shared" ca="1" si="24"/>
        <v/>
      </c>
      <c r="AK33" s="2" t="str">
        <f t="shared" ca="1" si="24"/>
        <v/>
      </c>
      <c r="AL33" s="2" t="str">
        <f t="shared" ca="1" si="24"/>
        <v/>
      </c>
      <c r="AM33" s="2" t="str">
        <f t="shared" ca="1" si="24"/>
        <v/>
      </c>
      <c r="AN33" s="2" t="str">
        <f t="shared" ca="1" si="24"/>
        <v/>
      </c>
      <c r="AO33" s="2" t="str">
        <f t="shared" ca="1" si="24"/>
        <v/>
      </c>
      <c r="AP33" s="2" t="str">
        <f t="shared" ca="1" si="24"/>
        <v/>
      </c>
      <c r="AQ33" s="2" t="str">
        <f t="shared" ca="1" si="24"/>
        <v/>
      </c>
      <c r="AR33" s="2">
        <f t="shared" ca="1" si="12"/>
        <v>0</v>
      </c>
      <c r="AS33" s="2">
        <f t="shared" ca="1" si="13"/>
        <v>0</v>
      </c>
      <c r="AT33" s="2">
        <f t="shared" ca="1" si="14"/>
        <v>0</v>
      </c>
      <c r="AU33" s="2">
        <f t="shared" ca="1" si="15"/>
        <v>0</v>
      </c>
      <c r="AV33" s="2">
        <f t="shared" ca="1" si="16"/>
        <v>0</v>
      </c>
      <c r="AW33">
        <f t="shared" ca="1" si="17"/>
        <v>0</v>
      </c>
      <c r="AX33">
        <f t="shared" ca="1" si="18"/>
        <v>0</v>
      </c>
      <c r="AY33">
        <f t="shared" ca="1" si="19"/>
        <v>0</v>
      </c>
      <c r="AZ33" s="16">
        <f t="shared" ca="1" si="25"/>
        <v>0</v>
      </c>
      <c r="BA33" t="str">
        <f t="shared" ca="1" si="26"/>
        <v>No</v>
      </c>
    </row>
    <row r="34" spans="1:53" ht="13.8" x14ac:dyDescent="0.25">
      <c r="A34" s="2" t="s">
        <v>147</v>
      </c>
      <c r="B34" s="2" t="str">
        <f>IF(MRN_9="N/A","No","Yes")</f>
        <v>No</v>
      </c>
      <c r="C34" s="17">
        <f t="shared" ca="1" si="4"/>
        <v>0</v>
      </c>
      <c r="D34" s="2" t="str">
        <f t="shared" ca="1" si="20"/>
        <v/>
      </c>
      <c r="E34" s="2" t="str">
        <f t="shared" ca="1" si="20"/>
        <v/>
      </c>
      <c r="F34" s="2" t="str">
        <f t="shared" ca="1" si="20"/>
        <v/>
      </c>
      <c r="G34" s="2" t="str">
        <f t="shared" ca="1" si="20"/>
        <v/>
      </c>
      <c r="H34" s="2" t="str">
        <f t="shared" ca="1" si="20"/>
        <v/>
      </c>
      <c r="I34" s="2" t="str">
        <f t="shared" ca="1" si="20"/>
        <v/>
      </c>
      <c r="J34" s="2" t="str">
        <f t="shared" ca="1" si="20"/>
        <v/>
      </c>
      <c r="K34" s="17">
        <f t="shared" ca="1" si="6"/>
        <v>0</v>
      </c>
      <c r="L34" s="2" t="str">
        <f t="shared" ca="1" si="21"/>
        <v/>
      </c>
      <c r="M34" s="2" t="str">
        <f t="shared" ca="1" si="21"/>
        <v/>
      </c>
      <c r="N34" s="17">
        <f t="shared" ca="1" si="7"/>
        <v>0</v>
      </c>
      <c r="O34" s="2" t="str">
        <f t="shared" ca="1" si="22"/>
        <v/>
      </c>
      <c r="P34" s="2" t="str">
        <f t="shared" ca="1" si="22"/>
        <v/>
      </c>
      <c r="Q34" s="2" t="str">
        <f t="shared" ca="1" si="22"/>
        <v/>
      </c>
      <c r="R34" s="17">
        <f t="shared" ca="1" si="27"/>
        <v>0</v>
      </c>
      <c r="S34" s="2" t="str">
        <f t="shared" ca="1" si="23"/>
        <v/>
      </c>
      <c r="T34" s="2" t="str">
        <f t="shared" ca="1" si="23"/>
        <v/>
      </c>
      <c r="U34" s="2" t="str">
        <f t="shared" ca="1" si="23"/>
        <v/>
      </c>
      <c r="V34" s="2" t="str">
        <f t="shared" ca="1" si="23"/>
        <v/>
      </c>
      <c r="W34" s="2" t="str">
        <f t="shared" ca="1" si="23"/>
        <v/>
      </c>
      <c r="X34" s="2" t="str">
        <f t="shared" ca="1" si="23"/>
        <v/>
      </c>
      <c r="Y34" s="2" t="str">
        <f t="shared" ca="1" si="23"/>
        <v/>
      </c>
      <c r="Z34" s="2" t="str">
        <f t="shared" ca="1" si="23"/>
        <v/>
      </c>
      <c r="AA34" s="2" t="str">
        <f t="shared" ca="1" si="23"/>
        <v/>
      </c>
      <c r="AB34" s="2" t="str">
        <f t="shared" ca="1" si="23"/>
        <v/>
      </c>
      <c r="AC34" s="2" t="str">
        <f t="shared" ca="1" si="23"/>
        <v/>
      </c>
      <c r="AD34" s="2" t="str">
        <f t="shared" ca="1" si="23"/>
        <v/>
      </c>
      <c r="AE34" s="2" t="str">
        <f t="shared" ca="1" si="23"/>
        <v/>
      </c>
      <c r="AF34" s="2" t="str">
        <f t="shared" ca="1" si="23"/>
        <v/>
      </c>
      <c r="AG34" s="17">
        <f t="shared" ca="1" si="10"/>
        <v>0</v>
      </c>
      <c r="AH34" s="2" t="str">
        <f t="shared" ca="1" si="24"/>
        <v/>
      </c>
      <c r="AI34" s="2" t="str">
        <f t="shared" ca="1" si="24"/>
        <v/>
      </c>
      <c r="AJ34" s="2" t="str">
        <f t="shared" ca="1" si="24"/>
        <v/>
      </c>
      <c r="AK34" s="2" t="str">
        <f t="shared" ca="1" si="24"/>
        <v/>
      </c>
      <c r="AL34" s="2" t="str">
        <f t="shared" ca="1" si="24"/>
        <v/>
      </c>
      <c r="AM34" s="2" t="str">
        <f t="shared" ca="1" si="24"/>
        <v/>
      </c>
      <c r="AN34" s="2" t="str">
        <f t="shared" ca="1" si="24"/>
        <v/>
      </c>
      <c r="AO34" s="2" t="str">
        <f t="shared" ca="1" si="24"/>
        <v/>
      </c>
      <c r="AP34" s="2" t="str">
        <f t="shared" ca="1" si="24"/>
        <v/>
      </c>
      <c r="AQ34" s="2" t="str">
        <f t="shared" ca="1" si="24"/>
        <v/>
      </c>
      <c r="AR34" s="2">
        <f t="shared" ca="1" si="12"/>
        <v>0</v>
      </c>
      <c r="AS34" s="2">
        <f t="shared" ca="1" si="13"/>
        <v>0</v>
      </c>
      <c r="AT34" s="2">
        <f t="shared" ca="1" si="14"/>
        <v>0</v>
      </c>
      <c r="AU34" s="2">
        <f t="shared" ca="1" si="15"/>
        <v>0</v>
      </c>
      <c r="AV34" s="2">
        <f t="shared" ca="1" si="16"/>
        <v>0</v>
      </c>
      <c r="AW34">
        <f t="shared" ca="1" si="17"/>
        <v>0</v>
      </c>
      <c r="AX34">
        <f t="shared" ca="1" si="18"/>
        <v>0</v>
      </c>
      <c r="AY34">
        <f t="shared" ca="1" si="19"/>
        <v>0</v>
      </c>
      <c r="AZ34" s="16">
        <f t="shared" ca="1" si="25"/>
        <v>0</v>
      </c>
      <c r="BA34" t="str">
        <f t="shared" ca="1" si="26"/>
        <v>No</v>
      </c>
    </row>
    <row r="35" spans="1:53" ht="13.8" x14ac:dyDescent="0.25">
      <c r="A35" s="2" t="s">
        <v>148</v>
      </c>
      <c r="B35" s="2" t="str">
        <f>IF(MRN_10="N/A","No","Yes")</f>
        <v>No</v>
      </c>
      <c r="C35" s="17">
        <f t="shared" ca="1" si="4"/>
        <v>0</v>
      </c>
      <c r="D35" s="2" t="str">
        <f t="shared" ca="1" si="20"/>
        <v/>
      </c>
      <c r="E35" s="2" t="str">
        <f t="shared" ca="1" si="20"/>
        <v/>
      </c>
      <c r="F35" s="2" t="str">
        <f t="shared" ca="1" si="20"/>
        <v/>
      </c>
      <c r="G35" s="2" t="str">
        <f t="shared" ca="1" si="20"/>
        <v/>
      </c>
      <c r="H35" s="2" t="str">
        <f t="shared" ca="1" si="20"/>
        <v/>
      </c>
      <c r="I35" s="2" t="str">
        <f t="shared" ca="1" si="20"/>
        <v/>
      </c>
      <c r="J35" s="2" t="str">
        <f t="shared" ca="1" si="20"/>
        <v/>
      </c>
      <c r="K35" s="17">
        <f t="shared" ca="1" si="6"/>
        <v>0</v>
      </c>
      <c r="L35" s="2" t="str">
        <f t="shared" ca="1" si="21"/>
        <v/>
      </c>
      <c r="M35" s="2" t="str">
        <f t="shared" ca="1" si="21"/>
        <v/>
      </c>
      <c r="N35" s="17">
        <f t="shared" ca="1" si="7"/>
        <v>0</v>
      </c>
      <c r="O35" s="2" t="str">
        <f t="shared" ca="1" si="22"/>
        <v/>
      </c>
      <c r="P35" s="2" t="str">
        <f t="shared" ca="1" si="22"/>
        <v/>
      </c>
      <c r="Q35" s="2" t="str">
        <f t="shared" ca="1" si="22"/>
        <v/>
      </c>
      <c r="R35" s="17">
        <f t="shared" ca="1" si="27"/>
        <v>0</v>
      </c>
      <c r="S35" s="2" t="str">
        <f t="shared" ca="1" si="23"/>
        <v/>
      </c>
      <c r="T35" s="2" t="str">
        <f t="shared" ca="1" si="23"/>
        <v/>
      </c>
      <c r="U35" s="2" t="str">
        <f t="shared" ca="1" si="23"/>
        <v/>
      </c>
      <c r="V35" s="2" t="str">
        <f t="shared" ca="1" si="23"/>
        <v/>
      </c>
      <c r="W35" s="2" t="str">
        <f t="shared" ca="1" si="23"/>
        <v/>
      </c>
      <c r="X35" s="2" t="str">
        <f t="shared" ca="1" si="23"/>
        <v/>
      </c>
      <c r="Y35" s="2" t="str">
        <f t="shared" ca="1" si="23"/>
        <v/>
      </c>
      <c r="Z35" s="2" t="str">
        <f t="shared" ca="1" si="23"/>
        <v/>
      </c>
      <c r="AA35" s="2" t="str">
        <f t="shared" ca="1" si="23"/>
        <v/>
      </c>
      <c r="AB35" s="2" t="str">
        <f t="shared" ca="1" si="23"/>
        <v/>
      </c>
      <c r="AC35" s="2" t="str">
        <f t="shared" ca="1" si="23"/>
        <v/>
      </c>
      <c r="AD35" s="2" t="str">
        <f t="shared" ca="1" si="23"/>
        <v/>
      </c>
      <c r="AE35" s="2" t="str">
        <f t="shared" ca="1" si="23"/>
        <v/>
      </c>
      <c r="AF35" s="2" t="str">
        <f t="shared" ca="1" si="23"/>
        <v/>
      </c>
      <c r="AG35" s="17">
        <f t="shared" ca="1" si="10"/>
        <v>0</v>
      </c>
      <c r="AH35" s="2" t="str">
        <f t="shared" ca="1" si="24"/>
        <v/>
      </c>
      <c r="AI35" s="2" t="str">
        <f t="shared" ca="1" si="24"/>
        <v/>
      </c>
      <c r="AJ35" s="2" t="str">
        <f t="shared" ca="1" si="24"/>
        <v/>
      </c>
      <c r="AK35" s="2" t="str">
        <f t="shared" ca="1" si="24"/>
        <v/>
      </c>
      <c r="AL35" s="2" t="str">
        <f t="shared" ca="1" si="24"/>
        <v/>
      </c>
      <c r="AM35" s="2" t="str">
        <f t="shared" ca="1" si="24"/>
        <v/>
      </c>
      <c r="AN35" s="2" t="str">
        <f t="shared" ca="1" si="24"/>
        <v/>
      </c>
      <c r="AO35" s="2" t="str">
        <f t="shared" ca="1" si="24"/>
        <v/>
      </c>
      <c r="AP35" s="2" t="str">
        <f t="shared" ca="1" si="24"/>
        <v/>
      </c>
      <c r="AQ35" s="2" t="str">
        <f t="shared" ca="1" si="24"/>
        <v/>
      </c>
      <c r="AR35" s="2">
        <f t="shared" ca="1" si="12"/>
        <v>0</v>
      </c>
      <c r="AS35" s="2">
        <f t="shared" ca="1" si="13"/>
        <v>0</v>
      </c>
      <c r="AT35" s="2">
        <f t="shared" ca="1" si="14"/>
        <v>0</v>
      </c>
      <c r="AU35" s="2">
        <f t="shared" ca="1" si="15"/>
        <v>0</v>
      </c>
      <c r="AV35" s="2">
        <f t="shared" ca="1" si="16"/>
        <v>0</v>
      </c>
      <c r="AW35">
        <f t="shared" ca="1" si="17"/>
        <v>0</v>
      </c>
      <c r="AX35">
        <f t="shared" ca="1" si="18"/>
        <v>0</v>
      </c>
      <c r="AY35">
        <f t="shared" ca="1" si="19"/>
        <v>0</v>
      </c>
      <c r="AZ35" s="16">
        <f t="shared" ca="1" si="25"/>
        <v>0</v>
      </c>
      <c r="BA35" t="str">
        <f t="shared" ca="1" si="26"/>
        <v>No</v>
      </c>
    </row>
    <row r="36" spans="1:53" ht="13.8" x14ac:dyDescent="0.25">
      <c r="A36" s="2" t="s">
        <v>149</v>
      </c>
      <c r="B36" s="2" t="str">
        <f>IF(MRN_11="N/A","No","Yes")</f>
        <v>No</v>
      </c>
      <c r="C36" s="17">
        <f t="shared" ca="1" si="4"/>
        <v>0</v>
      </c>
      <c r="D36" s="2" t="str">
        <f t="shared" ca="1" si="20"/>
        <v/>
      </c>
      <c r="E36" s="2" t="str">
        <f t="shared" ca="1" si="20"/>
        <v/>
      </c>
      <c r="F36" s="2" t="str">
        <f t="shared" ca="1" si="20"/>
        <v/>
      </c>
      <c r="G36" s="2" t="str">
        <f t="shared" ca="1" si="20"/>
        <v/>
      </c>
      <c r="H36" s="2" t="str">
        <f t="shared" ca="1" si="20"/>
        <v/>
      </c>
      <c r="I36" s="2" t="str">
        <f t="shared" ca="1" si="20"/>
        <v/>
      </c>
      <c r="J36" s="2" t="str">
        <f t="shared" ca="1" si="20"/>
        <v/>
      </c>
      <c r="K36" s="17">
        <f t="shared" ca="1" si="6"/>
        <v>0</v>
      </c>
      <c r="L36" s="2" t="str">
        <f t="shared" ca="1" si="21"/>
        <v/>
      </c>
      <c r="M36" s="2" t="str">
        <f t="shared" ca="1" si="21"/>
        <v/>
      </c>
      <c r="N36" s="17">
        <f t="shared" ca="1" si="7"/>
        <v>0</v>
      </c>
      <c r="O36" s="2" t="str">
        <f t="shared" ca="1" si="22"/>
        <v/>
      </c>
      <c r="P36" s="2" t="str">
        <f t="shared" ca="1" si="22"/>
        <v/>
      </c>
      <c r="Q36" s="2" t="str">
        <f t="shared" ca="1" si="22"/>
        <v/>
      </c>
      <c r="R36" s="17">
        <f t="shared" ca="1" si="27"/>
        <v>0</v>
      </c>
      <c r="S36" s="2" t="str">
        <f t="shared" ca="1" si="23"/>
        <v/>
      </c>
      <c r="T36" s="2" t="str">
        <f t="shared" ca="1" si="23"/>
        <v/>
      </c>
      <c r="U36" s="2" t="str">
        <f t="shared" ca="1" si="23"/>
        <v/>
      </c>
      <c r="V36" s="2" t="str">
        <f t="shared" ca="1" si="23"/>
        <v/>
      </c>
      <c r="W36" s="2" t="str">
        <f t="shared" ca="1" si="23"/>
        <v/>
      </c>
      <c r="X36" s="2" t="str">
        <f t="shared" ca="1" si="23"/>
        <v/>
      </c>
      <c r="Y36" s="2" t="str">
        <f t="shared" ca="1" si="23"/>
        <v/>
      </c>
      <c r="Z36" s="2" t="str">
        <f t="shared" ca="1" si="23"/>
        <v/>
      </c>
      <c r="AA36" s="2" t="str">
        <f t="shared" ca="1" si="23"/>
        <v/>
      </c>
      <c r="AB36" s="2" t="str">
        <f t="shared" ca="1" si="23"/>
        <v/>
      </c>
      <c r="AC36" s="2" t="str">
        <f t="shared" ca="1" si="23"/>
        <v/>
      </c>
      <c r="AD36" s="2" t="str">
        <f t="shared" ca="1" si="23"/>
        <v/>
      </c>
      <c r="AE36" s="2" t="str">
        <f t="shared" ca="1" si="23"/>
        <v/>
      </c>
      <c r="AF36" s="2" t="str">
        <f t="shared" ca="1" si="23"/>
        <v/>
      </c>
      <c r="AG36" s="17">
        <f t="shared" ca="1" si="10"/>
        <v>0</v>
      </c>
      <c r="AH36" s="2" t="str">
        <f t="shared" ca="1" si="24"/>
        <v/>
      </c>
      <c r="AI36" s="2" t="str">
        <f t="shared" ca="1" si="24"/>
        <v/>
      </c>
      <c r="AJ36" s="2" t="str">
        <f t="shared" ca="1" si="24"/>
        <v/>
      </c>
      <c r="AK36" s="2" t="str">
        <f t="shared" ca="1" si="24"/>
        <v/>
      </c>
      <c r="AL36" s="2" t="str">
        <f t="shared" ca="1" si="24"/>
        <v/>
      </c>
      <c r="AM36" s="2" t="str">
        <f t="shared" ca="1" si="24"/>
        <v/>
      </c>
      <c r="AN36" s="2" t="str">
        <f t="shared" ca="1" si="24"/>
        <v/>
      </c>
      <c r="AO36" s="2" t="str">
        <f t="shared" ca="1" si="24"/>
        <v/>
      </c>
      <c r="AP36" s="2" t="str">
        <f t="shared" ca="1" si="24"/>
        <v/>
      </c>
      <c r="AQ36" s="2" t="str">
        <f t="shared" ca="1" si="24"/>
        <v/>
      </c>
      <c r="AR36" s="2">
        <f t="shared" ca="1" si="12"/>
        <v>0</v>
      </c>
      <c r="AS36" s="2">
        <f t="shared" ca="1" si="13"/>
        <v>0</v>
      </c>
      <c r="AT36" s="2">
        <f t="shared" ca="1" si="14"/>
        <v>0</v>
      </c>
      <c r="AU36" s="2">
        <f t="shared" ca="1" si="15"/>
        <v>0</v>
      </c>
      <c r="AV36" s="2">
        <f t="shared" ca="1" si="16"/>
        <v>0</v>
      </c>
      <c r="AW36">
        <f t="shared" ca="1" si="17"/>
        <v>0</v>
      </c>
      <c r="AX36">
        <f t="shared" ca="1" si="18"/>
        <v>0</v>
      </c>
      <c r="AY36">
        <f t="shared" ca="1" si="19"/>
        <v>0</v>
      </c>
      <c r="AZ36" s="16">
        <f t="shared" ca="1" si="25"/>
        <v>0</v>
      </c>
      <c r="BA36" t="str">
        <f t="shared" ca="1" si="26"/>
        <v>No</v>
      </c>
    </row>
    <row r="37" spans="1:53" ht="13.8" x14ac:dyDescent="0.25">
      <c r="A37" s="2" t="s">
        <v>150</v>
      </c>
      <c r="B37" s="2" t="str">
        <f>IF(MRN_12="N/A","No","Yes")</f>
        <v>No</v>
      </c>
      <c r="C37" s="17">
        <f t="shared" ca="1" si="4"/>
        <v>0</v>
      </c>
      <c r="D37" s="2" t="str">
        <f t="shared" ca="1" si="20"/>
        <v/>
      </c>
      <c r="E37" s="2" t="str">
        <f t="shared" ca="1" si="20"/>
        <v/>
      </c>
      <c r="F37" s="2" t="str">
        <f t="shared" ca="1" si="20"/>
        <v/>
      </c>
      <c r="G37" s="2" t="str">
        <f t="shared" ca="1" si="20"/>
        <v/>
      </c>
      <c r="H37" s="2" t="str">
        <f t="shared" ca="1" si="20"/>
        <v/>
      </c>
      <c r="I37" s="2" t="str">
        <f t="shared" ca="1" si="20"/>
        <v/>
      </c>
      <c r="J37" s="2" t="str">
        <f t="shared" ca="1" si="20"/>
        <v/>
      </c>
      <c r="K37" s="17">
        <f t="shared" ca="1" si="6"/>
        <v>0</v>
      </c>
      <c r="L37" s="2" t="str">
        <f t="shared" ca="1" si="21"/>
        <v/>
      </c>
      <c r="M37" s="2" t="str">
        <f t="shared" ca="1" si="21"/>
        <v/>
      </c>
      <c r="N37" s="17">
        <f t="shared" ca="1" si="7"/>
        <v>0</v>
      </c>
      <c r="O37" s="2" t="str">
        <f t="shared" ca="1" si="22"/>
        <v/>
      </c>
      <c r="P37" s="2" t="str">
        <f t="shared" ca="1" si="22"/>
        <v/>
      </c>
      <c r="Q37" s="2" t="str">
        <f t="shared" ca="1" si="22"/>
        <v/>
      </c>
      <c r="R37" s="17">
        <f t="shared" ca="1" si="27"/>
        <v>0</v>
      </c>
      <c r="S37" s="2" t="str">
        <f t="shared" ca="1" si="23"/>
        <v/>
      </c>
      <c r="T37" s="2" t="str">
        <f t="shared" ca="1" si="23"/>
        <v/>
      </c>
      <c r="U37" s="2" t="str">
        <f t="shared" ca="1" si="23"/>
        <v/>
      </c>
      <c r="V37" s="2" t="str">
        <f t="shared" ca="1" si="23"/>
        <v/>
      </c>
      <c r="W37" s="2" t="str">
        <f t="shared" ca="1" si="23"/>
        <v/>
      </c>
      <c r="X37" s="2" t="str">
        <f t="shared" ca="1" si="23"/>
        <v/>
      </c>
      <c r="Y37" s="2" t="str">
        <f t="shared" ca="1" si="23"/>
        <v/>
      </c>
      <c r="Z37" s="2" t="str">
        <f t="shared" ca="1" si="23"/>
        <v/>
      </c>
      <c r="AA37" s="2" t="str">
        <f t="shared" ca="1" si="23"/>
        <v/>
      </c>
      <c r="AB37" s="2" t="str">
        <f t="shared" ca="1" si="23"/>
        <v/>
      </c>
      <c r="AC37" s="2" t="str">
        <f t="shared" ca="1" si="23"/>
        <v/>
      </c>
      <c r="AD37" s="2" t="str">
        <f t="shared" ca="1" si="23"/>
        <v/>
      </c>
      <c r="AE37" s="2" t="str">
        <f t="shared" ca="1" si="23"/>
        <v/>
      </c>
      <c r="AF37" s="2" t="str">
        <f t="shared" ca="1" si="23"/>
        <v/>
      </c>
      <c r="AG37" s="17">
        <f t="shared" ca="1" si="10"/>
        <v>0</v>
      </c>
      <c r="AH37" s="2" t="str">
        <f t="shared" ca="1" si="24"/>
        <v/>
      </c>
      <c r="AI37" s="2" t="str">
        <f t="shared" ca="1" si="24"/>
        <v/>
      </c>
      <c r="AJ37" s="2" t="str">
        <f t="shared" ca="1" si="24"/>
        <v/>
      </c>
      <c r="AK37" s="2" t="str">
        <f t="shared" ca="1" si="24"/>
        <v/>
      </c>
      <c r="AL37" s="2" t="str">
        <f t="shared" ca="1" si="24"/>
        <v/>
      </c>
      <c r="AM37" s="2" t="str">
        <f t="shared" ca="1" si="24"/>
        <v/>
      </c>
      <c r="AN37" s="2" t="str">
        <f t="shared" ca="1" si="24"/>
        <v/>
      </c>
      <c r="AO37" s="2" t="str">
        <f t="shared" ca="1" si="24"/>
        <v/>
      </c>
      <c r="AP37" s="2" t="str">
        <f t="shared" ca="1" si="24"/>
        <v/>
      </c>
      <c r="AQ37" s="2" t="str">
        <f t="shared" ca="1" si="24"/>
        <v/>
      </c>
      <c r="AR37" s="2">
        <f t="shared" ca="1" si="12"/>
        <v>0</v>
      </c>
      <c r="AS37" s="2">
        <f t="shared" ca="1" si="13"/>
        <v>0</v>
      </c>
      <c r="AT37" s="2">
        <f t="shared" ca="1" si="14"/>
        <v>0</v>
      </c>
      <c r="AU37" s="2">
        <f t="shared" ca="1" si="15"/>
        <v>0</v>
      </c>
      <c r="AV37" s="2">
        <f t="shared" ca="1" si="16"/>
        <v>0</v>
      </c>
      <c r="AW37">
        <f t="shared" ca="1" si="17"/>
        <v>0</v>
      </c>
      <c r="AX37">
        <f t="shared" ca="1" si="18"/>
        <v>0</v>
      </c>
      <c r="AY37">
        <f t="shared" ca="1" si="19"/>
        <v>0</v>
      </c>
      <c r="AZ37" s="16">
        <f t="shared" ca="1" si="25"/>
        <v>0</v>
      </c>
      <c r="BA37" t="str">
        <f t="shared" ca="1" si="26"/>
        <v>No</v>
      </c>
    </row>
    <row r="38" spans="1:53" ht="13.8" x14ac:dyDescent="0.25">
      <c r="A38" s="2" t="s">
        <v>151</v>
      </c>
      <c r="B38" s="2" t="str">
        <f>IF(MRN_13="N/A","No","Yes")</f>
        <v>No</v>
      </c>
      <c r="C38" s="17">
        <f t="shared" ca="1" si="4"/>
        <v>0</v>
      </c>
      <c r="D38" s="2" t="str">
        <f t="shared" ca="1" si="20"/>
        <v/>
      </c>
      <c r="E38" s="2" t="str">
        <f t="shared" ca="1" si="20"/>
        <v/>
      </c>
      <c r="F38" s="2" t="str">
        <f t="shared" ca="1" si="20"/>
        <v/>
      </c>
      <c r="G38" s="2" t="str">
        <f t="shared" ca="1" si="20"/>
        <v/>
      </c>
      <c r="H38" s="2" t="str">
        <f t="shared" ca="1" si="20"/>
        <v/>
      </c>
      <c r="I38" s="2" t="str">
        <f t="shared" ca="1" si="20"/>
        <v/>
      </c>
      <c r="J38" s="2" t="str">
        <f t="shared" ca="1" si="20"/>
        <v/>
      </c>
      <c r="K38" s="17">
        <f t="shared" ca="1" si="6"/>
        <v>0</v>
      </c>
      <c r="L38" s="2" t="str">
        <f t="shared" ca="1" si="21"/>
        <v/>
      </c>
      <c r="M38" s="2" t="str">
        <f t="shared" ca="1" si="21"/>
        <v/>
      </c>
      <c r="N38" s="17">
        <f t="shared" ca="1" si="7"/>
        <v>0</v>
      </c>
      <c r="O38" s="2" t="str">
        <f t="shared" ca="1" si="22"/>
        <v/>
      </c>
      <c r="P38" s="2" t="str">
        <f t="shared" ca="1" si="22"/>
        <v/>
      </c>
      <c r="Q38" s="2" t="str">
        <f t="shared" ca="1" si="22"/>
        <v/>
      </c>
      <c r="R38" s="17">
        <f t="shared" ca="1" si="27"/>
        <v>0</v>
      </c>
      <c r="S38" s="2" t="str">
        <f t="shared" ca="1" si="23"/>
        <v/>
      </c>
      <c r="T38" s="2" t="str">
        <f t="shared" ca="1" si="23"/>
        <v/>
      </c>
      <c r="U38" s="2" t="str">
        <f t="shared" ca="1" si="23"/>
        <v/>
      </c>
      <c r="V38" s="2" t="str">
        <f t="shared" ca="1" si="23"/>
        <v/>
      </c>
      <c r="W38" s="2" t="str">
        <f t="shared" ca="1" si="23"/>
        <v/>
      </c>
      <c r="X38" s="2" t="str">
        <f t="shared" ca="1" si="23"/>
        <v/>
      </c>
      <c r="Y38" s="2" t="str">
        <f t="shared" ca="1" si="23"/>
        <v/>
      </c>
      <c r="Z38" s="2" t="str">
        <f t="shared" ca="1" si="23"/>
        <v/>
      </c>
      <c r="AA38" s="2" t="str">
        <f t="shared" ca="1" si="23"/>
        <v/>
      </c>
      <c r="AB38" s="2" t="str">
        <f t="shared" ca="1" si="23"/>
        <v/>
      </c>
      <c r="AC38" s="2" t="str">
        <f t="shared" ca="1" si="23"/>
        <v/>
      </c>
      <c r="AD38" s="2" t="str">
        <f t="shared" ca="1" si="23"/>
        <v/>
      </c>
      <c r="AE38" s="2" t="str">
        <f t="shared" ca="1" si="23"/>
        <v/>
      </c>
      <c r="AF38" s="2" t="str">
        <f t="shared" ca="1" si="23"/>
        <v/>
      </c>
      <c r="AG38" s="17">
        <f t="shared" ca="1" si="10"/>
        <v>0</v>
      </c>
      <c r="AH38" s="2" t="str">
        <f t="shared" ca="1" si="24"/>
        <v/>
      </c>
      <c r="AI38" s="2" t="str">
        <f t="shared" ca="1" si="24"/>
        <v/>
      </c>
      <c r="AJ38" s="2" t="str">
        <f t="shared" ca="1" si="24"/>
        <v/>
      </c>
      <c r="AK38" s="2" t="str">
        <f t="shared" ca="1" si="24"/>
        <v/>
      </c>
      <c r="AL38" s="2" t="str">
        <f t="shared" ca="1" si="24"/>
        <v/>
      </c>
      <c r="AM38" s="2" t="str">
        <f t="shared" ca="1" si="24"/>
        <v/>
      </c>
      <c r="AN38" s="2" t="str">
        <f t="shared" ca="1" si="24"/>
        <v/>
      </c>
      <c r="AO38" s="2" t="str">
        <f t="shared" ca="1" si="24"/>
        <v/>
      </c>
      <c r="AP38" s="2" t="str">
        <f t="shared" ca="1" si="24"/>
        <v/>
      </c>
      <c r="AQ38" s="2" t="str">
        <f t="shared" ca="1" si="24"/>
        <v/>
      </c>
      <c r="AR38" s="2">
        <f t="shared" ca="1" si="12"/>
        <v>0</v>
      </c>
      <c r="AS38" s="2">
        <f t="shared" ca="1" si="13"/>
        <v>0</v>
      </c>
      <c r="AT38" s="2">
        <f t="shared" ca="1" si="14"/>
        <v>0</v>
      </c>
      <c r="AU38" s="2">
        <f t="shared" ca="1" si="15"/>
        <v>0</v>
      </c>
      <c r="AV38" s="2">
        <f t="shared" ca="1" si="16"/>
        <v>0</v>
      </c>
      <c r="AW38">
        <f t="shared" ca="1" si="17"/>
        <v>0</v>
      </c>
      <c r="AX38">
        <f t="shared" ca="1" si="18"/>
        <v>0</v>
      </c>
      <c r="AY38">
        <f t="shared" ca="1" si="19"/>
        <v>0</v>
      </c>
      <c r="AZ38" s="16">
        <f t="shared" ca="1" si="25"/>
        <v>0</v>
      </c>
      <c r="BA38" t="str">
        <f t="shared" ca="1" si="26"/>
        <v>No</v>
      </c>
    </row>
    <row r="39" spans="1:53" ht="13.8" x14ac:dyDescent="0.25">
      <c r="A39" s="2" t="s">
        <v>152</v>
      </c>
      <c r="B39" s="2" t="str">
        <f>IF(MRN_14="N/A","No","Yes")</f>
        <v>No</v>
      </c>
      <c r="C39" s="17">
        <f t="shared" ca="1" si="4"/>
        <v>0</v>
      </c>
      <c r="D39" s="2" t="str">
        <f t="shared" ca="1" si="20"/>
        <v/>
      </c>
      <c r="E39" s="2" t="str">
        <f t="shared" ca="1" si="20"/>
        <v/>
      </c>
      <c r="F39" s="2" t="str">
        <f t="shared" ca="1" si="20"/>
        <v/>
      </c>
      <c r="G39" s="2" t="str">
        <f t="shared" ca="1" si="20"/>
        <v/>
      </c>
      <c r="H39" s="2" t="str">
        <f t="shared" ca="1" si="20"/>
        <v/>
      </c>
      <c r="I39" s="2" t="str">
        <f t="shared" ca="1" si="20"/>
        <v/>
      </c>
      <c r="J39" s="2" t="str">
        <f t="shared" ca="1" si="20"/>
        <v/>
      </c>
      <c r="K39" s="17">
        <f t="shared" ca="1" si="6"/>
        <v>0</v>
      </c>
      <c r="L39" s="2" t="str">
        <f t="shared" ca="1" si="21"/>
        <v/>
      </c>
      <c r="M39" s="2" t="str">
        <f t="shared" ca="1" si="21"/>
        <v/>
      </c>
      <c r="N39" s="17">
        <f t="shared" ca="1" si="7"/>
        <v>0</v>
      </c>
      <c r="O39" s="2" t="str">
        <f t="shared" ca="1" si="22"/>
        <v/>
      </c>
      <c r="P39" s="2" t="str">
        <f t="shared" ca="1" si="22"/>
        <v/>
      </c>
      <c r="Q39" s="2" t="str">
        <f t="shared" ca="1" si="22"/>
        <v/>
      </c>
      <c r="R39" s="17">
        <f t="shared" ca="1" si="27"/>
        <v>0</v>
      </c>
      <c r="S39" s="2" t="str">
        <f t="shared" ca="1" si="23"/>
        <v/>
      </c>
      <c r="T39" s="2" t="str">
        <f t="shared" ca="1" si="23"/>
        <v/>
      </c>
      <c r="U39" s="2" t="str">
        <f t="shared" ca="1" si="23"/>
        <v/>
      </c>
      <c r="V39" s="2" t="str">
        <f t="shared" ca="1" si="23"/>
        <v/>
      </c>
      <c r="W39" s="2" t="str">
        <f t="shared" ca="1" si="23"/>
        <v/>
      </c>
      <c r="X39" s="2" t="str">
        <f t="shared" ca="1" si="23"/>
        <v/>
      </c>
      <c r="Y39" s="2" t="str">
        <f t="shared" ca="1" si="23"/>
        <v/>
      </c>
      <c r="Z39" s="2" t="str">
        <f t="shared" ca="1" si="23"/>
        <v/>
      </c>
      <c r="AA39" s="2" t="str">
        <f t="shared" ca="1" si="23"/>
        <v/>
      </c>
      <c r="AB39" s="2" t="str">
        <f t="shared" ca="1" si="23"/>
        <v/>
      </c>
      <c r="AC39" s="2" t="str">
        <f t="shared" ca="1" si="23"/>
        <v/>
      </c>
      <c r="AD39" s="2" t="str">
        <f t="shared" ca="1" si="23"/>
        <v/>
      </c>
      <c r="AE39" s="2" t="str">
        <f t="shared" ca="1" si="23"/>
        <v/>
      </c>
      <c r="AF39" s="2" t="str">
        <f t="shared" ca="1" si="23"/>
        <v/>
      </c>
      <c r="AG39" s="17">
        <f t="shared" ca="1" si="10"/>
        <v>0</v>
      </c>
      <c r="AH39" s="2" t="str">
        <f t="shared" ca="1" si="24"/>
        <v/>
      </c>
      <c r="AI39" s="2" t="str">
        <f t="shared" ca="1" si="24"/>
        <v/>
      </c>
      <c r="AJ39" s="2" t="str">
        <f t="shared" ca="1" si="24"/>
        <v/>
      </c>
      <c r="AK39" s="2" t="str">
        <f t="shared" ca="1" si="24"/>
        <v/>
      </c>
      <c r="AL39" s="2" t="str">
        <f t="shared" ca="1" si="24"/>
        <v/>
      </c>
      <c r="AM39" s="2" t="str">
        <f t="shared" ca="1" si="24"/>
        <v/>
      </c>
      <c r="AN39" s="2" t="str">
        <f t="shared" ca="1" si="24"/>
        <v/>
      </c>
      <c r="AO39" s="2" t="str">
        <f t="shared" ca="1" si="24"/>
        <v/>
      </c>
      <c r="AP39" s="2" t="str">
        <f t="shared" ca="1" si="24"/>
        <v/>
      </c>
      <c r="AQ39" s="2" t="str">
        <f t="shared" ca="1" si="24"/>
        <v/>
      </c>
      <c r="AR39" s="2">
        <f t="shared" ca="1" si="12"/>
        <v>0</v>
      </c>
      <c r="AS39" s="2">
        <f t="shared" ca="1" si="13"/>
        <v>0</v>
      </c>
      <c r="AT39" s="2">
        <f t="shared" ca="1" si="14"/>
        <v>0</v>
      </c>
      <c r="AU39" s="2">
        <f t="shared" ca="1" si="15"/>
        <v>0</v>
      </c>
      <c r="AV39" s="2">
        <f t="shared" ca="1" si="16"/>
        <v>0</v>
      </c>
      <c r="AW39">
        <f t="shared" ca="1" si="17"/>
        <v>0</v>
      </c>
      <c r="AX39">
        <f t="shared" ca="1" si="18"/>
        <v>0</v>
      </c>
      <c r="AY39">
        <f t="shared" ca="1" si="19"/>
        <v>0</v>
      </c>
      <c r="AZ39" s="16">
        <f t="shared" ca="1" si="25"/>
        <v>0</v>
      </c>
      <c r="BA39" t="str">
        <f t="shared" ca="1" si="26"/>
        <v>No</v>
      </c>
    </row>
    <row r="40" spans="1:53" ht="13.8" x14ac:dyDescent="0.25">
      <c r="A40" s="2" t="s">
        <v>153</v>
      </c>
      <c r="B40" s="2" t="str">
        <f>IF(MRN_15="N/A","No","Yes")</f>
        <v>No</v>
      </c>
      <c r="C40" s="17">
        <f t="shared" ca="1" si="4"/>
        <v>0</v>
      </c>
      <c r="D40" s="2" t="str">
        <f t="shared" ca="1" si="20"/>
        <v/>
      </c>
      <c r="E40" s="2" t="str">
        <f t="shared" ca="1" si="20"/>
        <v/>
      </c>
      <c r="F40" s="2" t="str">
        <f t="shared" ca="1" si="20"/>
        <v/>
      </c>
      <c r="G40" s="2" t="str">
        <f t="shared" ca="1" si="20"/>
        <v/>
      </c>
      <c r="H40" s="2" t="str">
        <f t="shared" ca="1" si="20"/>
        <v/>
      </c>
      <c r="I40" s="2" t="str">
        <f t="shared" ca="1" si="20"/>
        <v/>
      </c>
      <c r="J40" s="2" t="str">
        <f t="shared" ca="1" si="20"/>
        <v/>
      </c>
      <c r="K40" s="17">
        <f t="shared" ca="1" si="6"/>
        <v>0</v>
      </c>
      <c r="L40" s="2" t="str">
        <f t="shared" ca="1" si="21"/>
        <v/>
      </c>
      <c r="M40" s="2" t="str">
        <f t="shared" ca="1" si="21"/>
        <v/>
      </c>
      <c r="N40" s="17">
        <f t="shared" ca="1" si="7"/>
        <v>0</v>
      </c>
      <c r="O40" s="2" t="str">
        <f t="shared" ca="1" si="22"/>
        <v/>
      </c>
      <c r="P40" s="2" t="str">
        <f t="shared" ca="1" si="22"/>
        <v/>
      </c>
      <c r="Q40" s="2" t="str">
        <f t="shared" ca="1" si="22"/>
        <v/>
      </c>
      <c r="R40" s="17">
        <f t="shared" ca="1" si="27"/>
        <v>0</v>
      </c>
      <c r="S40" s="2" t="str">
        <f t="shared" ca="1" si="23"/>
        <v/>
      </c>
      <c r="T40" s="2" t="str">
        <f t="shared" ca="1" si="23"/>
        <v/>
      </c>
      <c r="U40" s="2" t="str">
        <f t="shared" ca="1" si="23"/>
        <v/>
      </c>
      <c r="V40" s="2" t="str">
        <f t="shared" ca="1" si="23"/>
        <v/>
      </c>
      <c r="W40" s="2" t="str">
        <f t="shared" ca="1" si="23"/>
        <v/>
      </c>
      <c r="X40" s="2" t="str">
        <f t="shared" ca="1" si="23"/>
        <v/>
      </c>
      <c r="Y40" s="2" t="str">
        <f t="shared" ca="1" si="23"/>
        <v/>
      </c>
      <c r="Z40" s="2" t="str">
        <f t="shared" ca="1" si="23"/>
        <v/>
      </c>
      <c r="AA40" s="2" t="str">
        <f t="shared" ca="1" si="23"/>
        <v/>
      </c>
      <c r="AB40" s="2" t="str">
        <f t="shared" ca="1" si="23"/>
        <v/>
      </c>
      <c r="AC40" s="2" t="str">
        <f t="shared" ca="1" si="23"/>
        <v/>
      </c>
      <c r="AD40" s="2" t="str">
        <f t="shared" ca="1" si="23"/>
        <v/>
      </c>
      <c r="AE40" s="2" t="str">
        <f t="shared" ca="1" si="23"/>
        <v/>
      </c>
      <c r="AF40" s="2" t="str">
        <f t="shared" ca="1" si="23"/>
        <v/>
      </c>
      <c r="AG40" s="17">
        <f t="shared" ca="1" si="10"/>
        <v>0</v>
      </c>
      <c r="AH40" s="2" t="str">
        <f t="shared" ca="1" si="24"/>
        <v/>
      </c>
      <c r="AI40" s="2" t="str">
        <f t="shared" ca="1" si="24"/>
        <v/>
      </c>
      <c r="AJ40" s="2" t="str">
        <f t="shared" ca="1" si="24"/>
        <v/>
      </c>
      <c r="AK40" s="2" t="str">
        <f t="shared" ca="1" si="24"/>
        <v/>
      </c>
      <c r="AL40" s="2" t="str">
        <f t="shared" ca="1" si="24"/>
        <v/>
      </c>
      <c r="AM40" s="2" t="str">
        <f t="shared" ca="1" si="24"/>
        <v/>
      </c>
      <c r="AN40" s="2" t="str">
        <f t="shared" ca="1" si="24"/>
        <v/>
      </c>
      <c r="AO40" s="2" t="str">
        <f t="shared" ca="1" si="24"/>
        <v/>
      </c>
      <c r="AP40" s="2" t="str">
        <f t="shared" ca="1" si="24"/>
        <v/>
      </c>
      <c r="AQ40" s="2" t="str">
        <f t="shared" ca="1" si="24"/>
        <v/>
      </c>
      <c r="AR40" s="2">
        <f t="shared" ca="1" si="12"/>
        <v>0</v>
      </c>
      <c r="AS40" s="2">
        <f t="shared" ca="1" si="13"/>
        <v>0</v>
      </c>
      <c r="AT40" s="2">
        <f t="shared" ca="1" si="14"/>
        <v>0</v>
      </c>
      <c r="AU40" s="2">
        <f t="shared" ca="1" si="15"/>
        <v>0</v>
      </c>
      <c r="AV40" s="2">
        <f t="shared" ca="1" si="16"/>
        <v>0</v>
      </c>
      <c r="AW40">
        <f t="shared" ca="1" si="17"/>
        <v>0</v>
      </c>
      <c r="AX40">
        <f t="shared" ca="1" si="18"/>
        <v>0</v>
      </c>
      <c r="AY40">
        <f t="shared" ca="1" si="19"/>
        <v>0</v>
      </c>
      <c r="AZ40" s="16">
        <f t="shared" ca="1" si="25"/>
        <v>0</v>
      </c>
      <c r="BA40" t="str">
        <f t="shared" ca="1" si="26"/>
        <v>No</v>
      </c>
    </row>
    <row r="41" spans="1:53" ht="13.8" x14ac:dyDescent="0.25">
      <c r="A41" s="2" t="s">
        <v>154</v>
      </c>
      <c r="B41" s="2" t="str">
        <f>IF(MRN_16="N/A","No","Yes")</f>
        <v>No</v>
      </c>
      <c r="C41" s="17">
        <f t="shared" ca="1" si="4"/>
        <v>0</v>
      </c>
      <c r="D41" s="2" t="str">
        <f t="shared" ca="1" si="20"/>
        <v/>
      </c>
      <c r="E41" s="2" t="str">
        <f t="shared" ca="1" si="20"/>
        <v/>
      </c>
      <c r="F41" s="2" t="str">
        <f t="shared" ca="1" si="20"/>
        <v/>
      </c>
      <c r="G41" s="2" t="str">
        <f t="shared" ca="1" si="20"/>
        <v/>
      </c>
      <c r="H41" s="2" t="str">
        <f t="shared" ca="1" si="20"/>
        <v/>
      </c>
      <c r="I41" s="2" t="str">
        <f t="shared" ca="1" si="20"/>
        <v/>
      </c>
      <c r="J41" s="2" t="str">
        <f t="shared" ca="1" si="20"/>
        <v/>
      </c>
      <c r="K41" s="17">
        <f t="shared" ca="1" si="6"/>
        <v>0</v>
      </c>
      <c r="L41" s="2" t="str">
        <f t="shared" ca="1" si="21"/>
        <v/>
      </c>
      <c r="M41" s="2" t="str">
        <f t="shared" ca="1" si="21"/>
        <v/>
      </c>
      <c r="N41" s="17">
        <f t="shared" ca="1" si="7"/>
        <v>0</v>
      </c>
      <c r="O41" s="2" t="str">
        <f t="shared" ca="1" si="22"/>
        <v/>
      </c>
      <c r="P41" s="2" t="str">
        <f t="shared" ca="1" si="22"/>
        <v/>
      </c>
      <c r="Q41" s="2" t="str">
        <f t="shared" ca="1" si="22"/>
        <v/>
      </c>
      <c r="R41" s="17">
        <f t="shared" ca="1" si="27"/>
        <v>0</v>
      </c>
      <c r="S41" s="2" t="str">
        <f t="shared" ca="1" si="23"/>
        <v/>
      </c>
      <c r="T41" s="2" t="str">
        <f t="shared" ca="1" si="23"/>
        <v/>
      </c>
      <c r="U41" s="2" t="str">
        <f t="shared" ca="1" si="23"/>
        <v/>
      </c>
      <c r="V41" s="2" t="str">
        <f t="shared" ca="1" si="23"/>
        <v/>
      </c>
      <c r="W41" s="2" t="str">
        <f t="shared" ca="1" si="23"/>
        <v/>
      </c>
      <c r="X41" s="2" t="str">
        <f t="shared" ca="1" si="23"/>
        <v/>
      </c>
      <c r="Y41" s="2" t="str">
        <f t="shared" ca="1" si="23"/>
        <v/>
      </c>
      <c r="Z41" s="2" t="str">
        <f t="shared" ca="1" si="23"/>
        <v/>
      </c>
      <c r="AA41" s="2" t="str">
        <f t="shared" ca="1" si="23"/>
        <v/>
      </c>
      <c r="AB41" s="2" t="str">
        <f t="shared" ca="1" si="23"/>
        <v/>
      </c>
      <c r="AC41" s="2" t="str">
        <f t="shared" ca="1" si="23"/>
        <v/>
      </c>
      <c r="AD41" s="2" t="str">
        <f t="shared" ca="1" si="23"/>
        <v/>
      </c>
      <c r="AE41" s="2" t="str">
        <f t="shared" ca="1" si="23"/>
        <v/>
      </c>
      <c r="AF41" s="2" t="str">
        <f t="shared" ca="1" si="23"/>
        <v/>
      </c>
      <c r="AG41" s="17">
        <f t="shared" ca="1" si="10"/>
        <v>0</v>
      </c>
      <c r="AH41" s="2" t="str">
        <f t="shared" ca="1" si="24"/>
        <v/>
      </c>
      <c r="AI41" s="2" t="str">
        <f t="shared" ca="1" si="24"/>
        <v/>
      </c>
      <c r="AJ41" s="2" t="str">
        <f t="shared" ca="1" si="24"/>
        <v/>
      </c>
      <c r="AK41" s="2" t="str">
        <f t="shared" ca="1" si="24"/>
        <v/>
      </c>
      <c r="AL41" s="2" t="str">
        <f t="shared" ca="1" si="24"/>
        <v/>
      </c>
      <c r="AM41" s="2" t="str">
        <f t="shared" ca="1" si="24"/>
        <v/>
      </c>
      <c r="AN41" s="2" t="str">
        <f t="shared" ca="1" si="24"/>
        <v/>
      </c>
      <c r="AO41" s="2" t="str">
        <f t="shared" ca="1" si="24"/>
        <v/>
      </c>
      <c r="AP41" s="2" t="str">
        <f t="shared" ca="1" si="24"/>
        <v/>
      </c>
      <c r="AQ41" s="2" t="str">
        <f t="shared" ca="1" si="24"/>
        <v/>
      </c>
      <c r="AR41" s="2">
        <f t="shared" ca="1" si="12"/>
        <v>0</v>
      </c>
      <c r="AS41" s="2">
        <f t="shared" ca="1" si="13"/>
        <v>0</v>
      </c>
      <c r="AT41" s="2">
        <f t="shared" ca="1" si="14"/>
        <v>0</v>
      </c>
      <c r="AU41" s="2">
        <f t="shared" ca="1" si="15"/>
        <v>0</v>
      </c>
      <c r="AV41" s="2">
        <f t="shared" ca="1" si="16"/>
        <v>0</v>
      </c>
      <c r="AW41">
        <f t="shared" ca="1" si="17"/>
        <v>0</v>
      </c>
      <c r="AX41">
        <f t="shared" ca="1" si="18"/>
        <v>0</v>
      </c>
      <c r="AY41">
        <f t="shared" ca="1" si="19"/>
        <v>0</v>
      </c>
      <c r="AZ41" s="16">
        <f t="shared" ca="1" si="25"/>
        <v>0</v>
      </c>
      <c r="BA41" t="str">
        <f t="shared" ca="1" si="26"/>
        <v>No</v>
      </c>
    </row>
    <row r="42" spans="1:53" ht="13.8" x14ac:dyDescent="0.25">
      <c r="A42" s="2" t="s">
        <v>155</v>
      </c>
      <c r="B42" s="2" t="str">
        <f>IF(MRN_17="N/A","No","Yes")</f>
        <v>No</v>
      </c>
      <c r="C42" s="17">
        <f t="shared" ca="1" si="4"/>
        <v>0</v>
      </c>
      <c r="D42" s="2" t="str">
        <f t="shared" ca="1" si="20"/>
        <v/>
      </c>
      <c r="E42" s="2" t="str">
        <f t="shared" ca="1" si="20"/>
        <v/>
      </c>
      <c r="F42" s="2" t="str">
        <f t="shared" ca="1" si="20"/>
        <v/>
      </c>
      <c r="G42" s="2" t="str">
        <f t="shared" ca="1" si="20"/>
        <v/>
      </c>
      <c r="H42" s="2" t="str">
        <f t="shared" ca="1" si="20"/>
        <v/>
      </c>
      <c r="I42" s="2" t="str">
        <f t="shared" ca="1" si="20"/>
        <v/>
      </c>
      <c r="J42" s="2" t="str">
        <f t="shared" ca="1" si="20"/>
        <v/>
      </c>
      <c r="K42" s="17">
        <f t="shared" ca="1" si="6"/>
        <v>0</v>
      </c>
      <c r="L42" s="2" t="str">
        <f t="shared" ca="1" si="21"/>
        <v/>
      </c>
      <c r="M42" s="2" t="str">
        <f t="shared" ca="1" si="21"/>
        <v/>
      </c>
      <c r="N42" s="17">
        <f t="shared" ca="1" si="7"/>
        <v>0</v>
      </c>
      <c r="O42" s="2" t="str">
        <f t="shared" ca="1" si="22"/>
        <v/>
      </c>
      <c r="P42" s="2" t="str">
        <f t="shared" ca="1" si="22"/>
        <v/>
      </c>
      <c r="Q42" s="2" t="str">
        <f t="shared" ca="1" si="22"/>
        <v/>
      </c>
      <c r="R42" s="17">
        <f t="shared" ca="1" si="27"/>
        <v>0</v>
      </c>
      <c r="S42" s="2" t="str">
        <f t="shared" ca="1" si="23"/>
        <v/>
      </c>
      <c r="T42" s="2" t="str">
        <f t="shared" ca="1" si="23"/>
        <v/>
      </c>
      <c r="U42" s="2" t="str">
        <f t="shared" ca="1" si="23"/>
        <v/>
      </c>
      <c r="V42" s="2" t="str">
        <f t="shared" ca="1" si="23"/>
        <v/>
      </c>
      <c r="W42" s="2" t="str">
        <f t="shared" ca="1" si="23"/>
        <v/>
      </c>
      <c r="X42" s="2" t="str">
        <f t="shared" ca="1" si="23"/>
        <v/>
      </c>
      <c r="Y42" s="2" t="str">
        <f t="shared" ca="1" si="23"/>
        <v/>
      </c>
      <c r="Z42" s="2" t="str">
        <f t="shared" ca="1" si="23"/>
        <v/>
      </c>
      <c r="AA42" s="2" t="str">
        <f t="shared" ca="1" si="23"/>
        <v/>
      </c>
      <c r="AB42" s="2" t="str">
        <f t="shared" ca="1" si="23"/>
        <v/>
      </c>
      <c r="AC42" s="2" t="str">
        <f t="shared" ca="1" si="23"/>
        <v/>
      </c>
      <c r="AD42" s="2" t="str">
        <f t="shared" ca="1" si="23"/>
        <v/>
      </c>
      <c r="AE42" s="2" t="str">
        <f t="shared" ca="1" si="23"/>
        <v/>
      </c>
      <c r="AF42" s="2" t="str">
        <f t="shared" ca="1" si="23"/>
        <v/>
      </c>
      <c r="AG42" s="17">
        <f t="shared" ca="1" si="10"/>
        <v>0</v>
      </c>
      <c r="AH42" s="2" t="str">
        <f t="shared" ca="1" si="24"/>
        <v/>
      </c>
      <c r="AI42" s="2" t="str">
        <f t="shared" ca="1" si="24"/>
        <v/>
      </c>
      <c r="AJ42" s="2" t="str">
        <f t="shared" ca="1" si="24"/>
        <v/>
      </c>
      <c r="AK42" s="2" t="str">
        <f t="shared" ca="1" si="24"/>
        <v/>
      </c>
      <c r="AL42" s="2" t="str">
        <f t="shared" ca="1" si="24"/>
        <v/>
      </c>
      <c r="AM42" s="2" t="str">
        <f t="shared" ca="1" si="24"/>
        <v/>
      </c>
      <c r="AN42" s="2" t="str">
        <f t="shared" ca="1" si="24"/>
        <v/>
      </c>
      <c r="AO42" s="2" t="str">
        <f t="shared" ca="1" si="24"/>
        <v/>
      </c>
      <c r="AP42" s="2" t="str">
        <f t="shared" ca="1" si="24"/>
        <v/>
      </c>
      <c r="AQ42" s="2" t="str">
        <f t="shared" ca="1" si="24"/>
        <v/>
      </c>
      <c r="AR42" s="2">
        <f t="shared" ca="1" si="12"/>
        <v>0</v>
      </c>
      <c r="AS42" s="2">
        <f t="shared" ca="1" si="13"/>
        <v>0</v>
      </c>
      <c r="AT42" s="2">
        <f t="shared" ca="1" si="14"/>
        <v>0</v>
      </c>
      <c r="AU42" s="2">
        <f t="shared" ca="1" si="15"/>
        <v>0</v>
      </c>
      <c r="AV42" s="2">
        <f t="shared" ca="1" si="16"/>
        <v>0</v>
      </c>
      <c r="AW42">
        <f t="shared" ca="1" si="17"/>
        <v>0</v>
      </c>
      <c r="AX42">
        <f t="shared" ca="1" si="18"/>
        <v>0</v>
      </c>
      <c r="AY42">
        <f t="shared" ca="1" si="19"/>
        <v>0</v>
      </c>
      <c r="AZ42" s="16">
        <f t="shared" ca="1" si="25"/>
        <v>0</v>
      </c>
      <c r="BA42" t="str">
        <f t="shared" ca="1" si="26"/>
        <v>No</v>
      </c>
    </row>
    <row r="43" spans="1:53" ht="13.8" x14ac:dyDescent="0.25">
      <c r="A43" s="2" t="s">
        <v>156</v>
      </c>
      <c r="B43" s="2" t="str">
        <f>IF(MRN_18="N/A","No","Yes")</f>
        <v>No</v>
      </c>
      <c r="C43" s="17">
        <f t="shared" ca="1" si="4"/>
        <v>0</v>
      </c>
      <c r="D43" s="2" t="str">
        <f t="shared" ca="1" si="20"/>
        <v/>
      </c>
      <c r="E43" s="2" t="str">
        <f t="shared" ca="1" si="20"/>
        <v/>
      </c>
      <c r="F43" s="2" t="str">
        <f t="shared" ca="1" si="20"/>
        <v/>
      </c>
      <c r="G43" s="2" t="str">
        <f t="shared" ca="1" si="20"/>
        <v/>
      </c>
      <c r="H43" s="2" t="str">
        <f t="shared" ca="1" si="20"/>
        <v/>
      </c>
      <c r="I43" s="2" t="str">
        <f t="shared" ca="1" si="20"/>
        <v/>
      </c>
      <c r="J43" s="2" t="str">
        <f t="shared" ca="1" si="20"/>
        <v/>
      </c>
      <c r="K43" s="17">
        <f t="shared" ca="1" si="6"/>
        <v>0</v>
      </c>
      <c r="L43" s="2" t="str">
        <f t="shared" ca="1" si="21"/>
        <v/>
      </c>
      <c r="M43" s="2" t="str">
        <f t="shared" ca="1" si="21"/>
        <v/>
      </c>
      <c r="N43" s="17">
        <f t="shared" ca="1" si="7"/>
        <v>0</v>
      </c>
      <c r="O43" s="2" t="str">
        <f t="shared" ca="1" si="22"/>
        <v/>
      </c>
      <c r="P43" s="2" t="str">
        <f t="shared" ca="1" si="22"/>
        <v/>
      </c>
      <c r="Q43" s="2" t="str">
        <f t="shared" ca="1" si="22"/>
        <v/>
      </c>
      <c r="R43" s="17">
        <f t="shared" ca="1" si="27"/>
        <v>0</v>
      </c>
      <c r="S43" s="2" t="str">
        <f t="shared" ca="1" si="23"/>
        <v/>
      </c>
      <c r="T43" s="2" t="str">
        <f t="shared" ca="1" si="23"/>
        <v/>
      </c>
      <c r="U43" s="2" t="str">
        <f t="shared" ca="1" si="23"/>
        <v/>
      </c>
      <c r="V43" s="2" t="str">
        <f t="shared" ca="1" si="23"/>
        <v/>
      </c>
      <c r="W43" s="2" t="str">
        <f t="shared" ca="1" si="23"/>
        <v/>
      </c>
      <c r="X43" s="2" t="str">
        <f t="shared" ca="1" si="23"/>
        <v/>
      </c>
      <c r="Y43" s="2" t="str">
        <f t="shared" ca="1" si="23"/>
        <v/>
      </c>
      <c r="Z43" s="2" t="str">
        <f t="shared" ca="1" si="23"/>
        <v/>
      </c>
      <c r="AA43" s="2" t="str">
        <f t="shared" ca="1" si="23"/>
        <v/>
      </c>
      <c r="AB43" s="2" t="str">
        <f t="shared" ca="1" si="23"/>
        <v/>
      </c>
      <c r="AC43" s="2" t="str">
        <f t="shared" ca="1" si="23"/>
        <v/>
      </c>
      <c r="AD43" s="2" t="str">
        <f t="shared" ca="1" si="23"/>
        <v/>
      </c>
      <c r="AE43" s="2" t="str">
        <f t="shared" ca="1" si="23"/>
        <v/>
      </c>
      <c r="AF43" s="2" t="str">
        <f t="shared" ca="1" si="23"/>
        <v/>
      </c>
      <c r="AG43" s="17">
        <f t="shared" ca="1" si="10"/>
        <v>0</v>
      </c>
      <c r="AH43" s="2" t="str">
        <f t="shared" ca="1" si="24"/>
        <v/>
      </c>
      <c r="AI43" s="2" t="str">
        <f t="shared" ca="1" si="24"/>
        <v/>
      </c>
      <c r="AJ43" s="2" t="str">
        <f t="shared" ca="1" si="24"/>
        <v/>
      </c>
      <c r="AK43" s="2" t="str">
        <f t="shared" ca="1" si="24"/>
        <v/>
      </c>
      <c r="AL43" s="2" t="str">
        <f t="shared" ca="1" si="24"/>
        <v/>
      </c>
      <c r="AM43" s="2" t="str">
        <f t="shared" ca="1" si="24"/>
        <v/>
      </c>
      <c r="AN43" s="2" t="str">
        <f t="shared" ca="1" si="24"/>
        <v/>
      </c>
      <c r="AO43" s="2" t="str">
        <f t="shared" ca="1" si="24"/>
        <v/>
      </c>
      <c r="AP43" s="2" t="str">
        <f t="shared" ca="1" si="24"/>
        <v/>
      </c>
      <c r="AQ43" s="2" t="str">
        <f t="shared" ca="1" si="24"/>
        <v/>
      </c>
      <c r="AR43" s="2">
        <f t="shared" ca="1" si="12"/>
        <v>0</v>
      </c>
      <c r="AS43" s="2">
        <f t="shared" ca="1" si="13"/>
        <v>0</v>
      </c>
      <c r="AT43" s="2">
        <f t="shared" ca="1" si="14"/>
        <v>0</v>
      </c>
      <c r="AU43" s="2">
        <f t="shared" ca="1" si="15"/>
        <v>0</v>
      </c>
      <c r="AV43" s="2">
        <f t="shared" ca="1" si="16"/>
        <v>0</v>
      </c>
      <c r="AW43">
        <f t="shared" ca="1" si="17"/>
        <v>0</v>
      </c>
      <c r="AX43">
        <f t="shared" ca="1" si="18"/>
        <v>0</v>
      </c>
      <c r="AY43">
        <f t="shared" ca="1" si="19"/>
        <v>0</v>
      </c>
      <c r="AZ43" s="16">
        <f t="shared" ca="1" si="25"/>
        <v>0</v>
      </c>
      <c r="BA43" t="str">
        <f t="shared" ca="1" si="26"/>
        <v>No</v>
      </c>
    </row>
    <row r="44" spans="1:53" ht="13.8" x14ac:dyDescent="0.25">
      <c r="A44" s="2" t="s">
        <v>157</v>
      </c>
      <c r="B44" s="2" t="str">
        <f>IF(MRN_19="N/A","No","Yes")</f>
        <v>No</v>
      </c>
      <c r="C44" s="17">
        <f t="shared" ca="1" si="4"/>
        <v>0</v>
      </c>
      <c r="D44" s="2" t="str">
        <f t="shared" ca="1" si="20"/>
        <v/>
      </c>
      <c r="E44" s="2" t="str">
        <f t="shared" ca="1" si="20"/>
        <v/>
      </c>
      <c r="F44" s="2" t="str">
        <f t="shared" ca="1" si="20"/>
        <v/>
      </c>
      <c r="G44" s="2" t="str">
        <f t="shared" ca="1" si="20"/>
        <v/>
      </c>
      <c r="H44" s="2" t="str">
        <f t="shared" ca="1" si="20"/>
        <v/>
      </c>
      <c r="I44" s="2" t="str">
        <f t="shared" ca="1" si="20"/>
        <v/>
      </c>
      <c r="J44" s="2" t="str">
        <f t="shared" ca="1" si="20"/>
        <v/>
      </c>
      <c r="K44" s="17">
        <f t="shared" ca="1" si="6"/>
        <v>0</v>
      </c>
      <c r="L44" s="2" t="str">
        <f t="shared" ca="1" si="21"/>
        <v/>
      </c>
      <c r="M44" s="2" t="str">
        <f t="shared" ca="1" si="21"/>
        <v/>
      </c>
      <c r="N44" s="17">
        <f t="shared" ca="1" si="7"/>
        <v>0</v>
      </c>
      <c r="O44" s="2" t="str">
        <f t="shared" ca="1" si="22"/>
        <v/>
      </c>
      <c r="P44" s="2" t="str">
        <f t="shared" ca="1" si="22"/>
        <v/>
      </c>
      <c r="Q44" s="2" t="str">
        <f t="shared" ca="1" si="22"/>
        <v/>
      </c>
      <c r="R44" s="17">
        <f t="shared" ca="1" si="27"/>
        <v>0</v>
      </c>
      <c r="S44" s="2" t="str">
        <f t="shared" ca="1" si="23"/>
        <v/>
      </c>
      <c r="T44" s="2" t="str">
        <f t="shared" ca="1" si="23"/>
        <v/>
      </c>
      <c r="U44" s="2" t="str">
        <f t="shared" ca="1" si="23"/>
        <v/>
      </c>
      <c r="V44" s="2" t="str">
        <f t="shared" ca="1" si="23"/>
        <v/>
      </c>
      <c r="W44" s="2" t="str">
        <f t="shared" ca="1" si="23"/>
        <v/>
      </c>
      <c r="X44" s="2" t="str">
        <f t="shared" ca="1" si="23"/>
        <v/>
      </c>
      <c r="Y44" s="2" t="str">
        <f t="shared" ca="1" si="23"/>
        <v/>
      </c>
      <c r="Z44" s="2" t="str">
        <f t="shared" ca="1" si="23"/>
        <v/>
      </c>
      <c r="AA44" s="2" t="str">
        <f t="shared" ca="1" si="23"/>
        <v/>
      </c>
      <c r="AB44" s="2" t="str">
        <f t="shared" ca="1" si="23"/>
        <v/>
      </c>
      <c r="AC44" s="2" t="str">
        <f t="shared" ca="1" si="23"/>
        <v/>
      </c>
      <c r="AD44" s="2" t="str">
        <f t="shared" ca="1" si="23"/>
        <v/>
      </c>
      <c r="AE44" s="2" t="str">
        <f t="shared" ca="1" si="23"/>
        <v/>
      </c>
      <c r="AF44" s="2" t="str">
        <f t="shared" ca="1" si="23"/>
        <v/>
      </c>
      <c r="AG44" s="17">
        <f t="shared" ca="1" si="10"/>
        <v>0</v>
      </c>
      <c r="AH44" s="2" t="str">
        <f t="shared" ca="1" si="24"/>
        <v/>
      </c>
      <c r="AI44" s="2" t="str">
        <f t="shared" ca="1" si="24"/>
        <v/>
      </c>
      <c r="AJ44" s="2" t="str">
        <f t="shared" ca="1" si="24"/>
        <v/>
      </c>
      <c r="AK44" s="2" t="str">
        <f t="shared" ca="1" si="24"/>
        <v/>
      </c>
      <c r="AL44" s="2" t="str">
        <f t="shared" ca="1" si="24"/>
        <v/>
      </c>
      <c r="AM44" s="2" t="str">
        <f t="shared" ca="1" si="24"/>
        <v/>
      </c>
      <c r="AN44" s="2" t="str">
        <f t="shared" ca="1" si="24"/>
        <v/>
      </c>
      <c r="AO44" s="2" t="str">
        <f t="shared" ca="1" si="24"/>
        <v/>
      </c>
      <c r="AP44" s="2" t="str">
        <f t="shared" ca="1" si="24"/>
        <v/>
      </c>
      <c r="AQ44" s="2" t="str">
        <f t="shared" ca="1" si="24"/>
        <v/>
      </c>
      <c r="AR44" s="2">
        <f t="shared" ca="1" si="12"/>
        <v>0</v>
      </c>
      <c r="AS44" s="2">
        <f t="shared" ca="1" si="13"/>
        <v>0</v>
      </c>
      <c r="AT44" s="2">
        <f t="shared" ca="1" si="14"/>
        <v>0</v>
      </c>
      <c r="AU44" s="2">
        <f t="shared" ca="1" si="15"/>
        <v>0</v>
      </c>
      <c r="AV44" s="2">
        <f t="shared" ca="1" si="16"/>
        <v>0</v>
      </c>
      <c r="AW44">
        <f t="shared" ca="1" si="17"/>
        <v>0</v>
      </c>
      <c r="AX44">
        <f t="shared" ca="1" si="18"/>
        <v>0</v>
      </c>
      <c r="AY44">
        <f t="shared" ca="1" si="19"/>
        <v>0</v>
      </c>
      <c r="AZ44" s="16">
        <f t="shared" ca="1" si="25"/>
        <v>0</v>
      </c>
      <c r="BA44" t="str">
        <f t="shared" ca="1" si="26"/>
        <v>No</v>
      </c>
    </row>
    <row r="45" spans="1:53" ht="13.8" x14ac:dyDescent="0.25">
      <c r="A45" s="2" t="s">
        <v>158</v>
      </c>
      <c r="B45" s="2" t="str">
        <f>IF(MRN_20="N/A","No","Yes")</f>
        <v>No</v>
      </c>
      <c r="C45" s="17">
        <f t="shared" ca="1" si="4"/>
        <v>0</v>
      </c>
      <c r="D45" s="2" t="str">
        <f t="shared" ca="1" si="20"/>
        <v/>
      </c>
      <c r="E45" s="2" t="str">
        <f t="shared" ca="1" si="20"/>
        <v/>
      </c>
      <c r="F45" s="2" t="str">
        <f t="shared" ca="1" si="20"/>
        <v/>
      </c>
      <c r="G45" s="2" t="str">
        <f t="shared" ca="1" si="20"/>
        <v/>
      </c>
      <c r="H45" s="2" t="str">
        <f t="shared" ca="1" si="20"/>
        <v/>
      </c>
      <c r="I45" s="2" t="str">
        <f t="shared" ca="1" si="20"/>
        <v/>
      </c>
      <c r="J45" s="2" t="str">
        <f t="shared" ca="1" si="20"/>
        <v/>
      </c>
      <c r="K45" s="17">
        <f t="shared" ca="1" si="6"/>
        <v>0</v>
      </c>
      <c r="L45" s="2" t="str">
        <f t="shared" ca="1" si="21"/>
        <v/>
      </c>
      <c r="M45" s="2" t="str">
        <f t="shared" ca="1" si="21"/>
        <v/>
      </c>
      <c r="N45" s="17">
        <f t="shared" ca="1" si="7"/>
        <v>0</v>
      </c>
      <c r="O45" s="2" t="str">
        <f t="shared" ca="1" si="22"/>
        <v/>
      </c>
      <c r="P45" s="2" t="str">
        <f t="shared" ca="1" si="22"/>
        <v/>
      </c>
      <c r="Q45" s="2" t="str">
        <f t="shared" ca="1" si="22"/>
        <v/>
      </c>
      <c r="R45" s="17">
        <f t="shared" ca="1" si="27"/>
        <v>0</v>
      </c>
      <c r="S45" s="2" t="str">
        <f t="shared" ca="1" si="23"/>
        <v/>
      </c>
      <c r="T45" s="2" t="str">
        <f t="shared" ca="1" si="23"/>
        <v/>
      </c>
      <c r="U45" s="2" t="str">
        <f t="shared" ca="1" si="23"/>
        <v/>
      </c>
      <c r="V45" s="2" t="str">
        <f t="shared" ref="V45:AF45" ca="1" si="28">VLOOKUP(V$25,INDIRECT("'"&amp;$A45&amp;"'!$C$9:$P$48"),14,FALSE)</f>
        <v/>
      </c>
      <c r="W45" s="2" t="str">
        <f t="shared" ca="1" si="28"/>
        <v/>
      </c>
      <c r="X45" s="2" t="str">
        <f t="shared" ca="1" si="28"/>
        <v/>
      </c>
      <c r="Y45" s="2" t="str">
        <f t="shared" ca="1" si="28"/>
        <v/>
      </c>
      <c r="Z45" s="2" t="str">
        <f t="shared" ca="1" si="28"/>
        <v/>
      </c>
      <c r="AA45" s="2" t="str">
        <f t="shared" ca="1" si="28"/>
        <v/>
      </c>
      <c r="AB45" s="2" t="str">
        <f t="shared" ca="1" si="28"/>
        <v/>
      </c>
      <c r="AC45" s="2" t="str">
        <f t="shared" ca="1" si="28"/>
        <v/>
      </c>
      <c r="AD45" s="2" t="str">
        <f t="shared" ca="1" si="28"/>
        <v/>
      </c>
      <c r="AE45" s="2" t="str">
        <f t="shared" ca="1" si="28"/>
        <v/>
      </c>
      <c r="AF45" s="2" t="str">
        <f t="shared" ca="1" si="28"/>
        <v/>
      </c>
      <c r="AG45" s="17">
        <f t="shared" ca="1" si="10"/>
        <v>0</v>
      </c>
      <c r="AH45" s="2" t="str">
        <f t="shared" ca="1" si="24"/>
        <v/>
      </c>
      <c r="AI45" s="2" t="str">
        <f t="shared" ca="1" si="24"/>
        <v/>
      </c>
      <c r="AJ45" s="2" t="str">
        <f t="shared" ca="1" si="24"/>
        <v/>
      </c>
      <c r="AK45" s="2" t="str">
        <f t="shared" ca="1" si="24"/>
        <v/>
      </c>
      <c r="AL45" s="2" t="str">
        <f t="shared" ca="1" si="24"/>
        <v/>
      </c>
      <c r="AM45" s="2" t="str">
        <f t="shared" ca="1" si="24"/>
        <v/>
      </c>
      <c r="AN45" s="2" t="str">
        <f t="shared" ca="1" si="24"/>
        <v/>
      </c>
      <c r="AO45" s="2" t="str">
        <f t="shared" ca="1" si="24"/>
        <v/>
      </c>
      <c r="AP45" s="2" t="str">
        <f t="shared" ca="1" si="24"/>
        <v/>
      </c>
      <c r="AQ45" s="2" t="str">
        <f t="shared" ca="1" si="24"/>
        <v/>
      </c>
      <c r="AR45" s="2">
        <f t="shared" ca="1" si="12"/>
        <v>0</v>
      </c>
      <c r="AS45" s="2">
        <f t="shared" ca="1" si="13"/>
        <v>0</v>
      </c>
      <c r="AT45" s="2">
        <f t="shared" ca="1" si="14"/>
        <v>0</v>
      </c>
      <c r="AU45" s="2">
        <f t="shared" ca="1" si="15"/>
        <v>0</v>
      </c>
      <c r="AV45" s="2">
        <f t="shared" ca="1" si="16"/>
        <v>0</v>
      </c>
      <c r="AW45">
        <f t="shared" ca="1" si="17"/>
        <v>0</v>
      </c>
      <c r="AX45">
        <f t="shared" ca="1" si="18"/>
        <v>0</v>
      </c>
      <c r="AY45">
        <f t="shared" ca="1" si="19"/>
        <v>0</v>
      </c>
      <c r="AZ45" s="16">
        <f t="shared" ca="1" si="25"/>
        <v>0</v>
      </c>
      <c r="BA45" t="str">
        <f t="shared" ca="1" si="26"/>
        <v>No</v>
      </c>
    </row>
    <row r="46" spans="1:53" x14ac:dyDescent="0.25">
      <c r="A46" s="145" t="s">
        <v>22</v>
      </c>
      <c r="C46">
        <f ca="1">COUNTIF(D26:J45,"Met")</f>
        <v>0</v>
      </c>
      <c r="D46">
        <f ca="1">COUNTIF(D26:D45,"Met")</f>
        <v>0</v>
      </c>
      <c r="E46">
        <f t="shared" ref="E46:J46" ca="1" si="29">COUNTIF(E26:E45,"Met")</f>
        <v>0</v>
      </c>
      <c r="F46">
        <f t="shared" ca="1" si="29"/>
        <v>0</v>
      </c>
      <c r="G46">
        <f t="shared" ca="1" si="29"/>
        <v>0</v>
      </c>
      <c r="H46">
        <f t="shared" ca="1" si="29"/>
        <v>0</v>
      </c>
      <c r="I46">
        <f t="shared" ca="1" si="29"/>
        <v>0</v>
      </c>
      <c r="J46">
        <f t="shared" ca="1" si="29"/>
        <v>0</v>
      </c>
      <c r="K46">
        <f ca="1">COUNTIF(L26:M45,"Met")</f>
        <v>0</v>
      </c>
      <c r="L46">
        <f ca="1">COUNTIF(L26:L45,"Met")</f>
        <v>0</v>
      </c>
      <c r="M46">
        <f t="shared" ref="M46" ca="1" si="30">COUNTIF(M26:M45,"Met")</f>
        <v>0</v>
      </c>
      <c r="N46">
        <f ca="1">COUNTIF(O26:Q45,"Met")</f>
        <v>0</v>
      </c>
      <c r="O46">
        <f ca="1">COUNTIF(O26:O45,"Met")</f>
        <v>0</v>
      </c>
      <c r="P46">
        <f t="shared" ref="P46:Q46" ca="1" si="31">COUNTIF(P26:P45,"Met")</f>
        <v>0</v>
      </c>
      <c r="Q46">
        <f t="shared" ca="1" si="31"/>
        <v>0</v>
      </c>
      <c r="R46">
        <f ca="1">COUNTIF(S26:AF45,"Met")</f>
        <v>0</v>
      </c>
      <c r="S46">
        <f ca="1">COUNTIF(S26:S45,"Met")</f>
        <v>0</v>
      </c>
      <c r="T46">
        <f t="shared" ref="T46:W46" ca="1" si="32">COUNTIF(T26:T45,"Met")</f>
        <v>0</v>
      </c>
      <c r="U46">
        <f t="shared" ca="1" si="32"/>
        <v>0</v>
      </c>
      <c r="V46">
        <f t="shared" ca="1" si="32"/>
        <v>0</v>
      </c>
      <c r="W46">
        <f t="shared" ca="1" si="32"/>
        <v>0</v>
      </c>
      <c r="X46">
        <f ca="1">COUNTIF(X26:X45,"Met")</f>
        <v>0</v>
      </c>
      <c r="Y46">
        <f t="shared" ref="Y46:AF46" ca="1" si="33">COUNTIF(Y26:Y45,"Met")</f>
        <v>0</v>
      </c>
      <c r="Z46">
        <f t="shared" ca="1" si="33"/>
        <v>0</v>
      </c>
      <c r="AA46">
        <f t="shared" ca="1" si="33"/>
        <v>0</v>
      </c>
      <c r="AB46">
        <f t="shared" ca="1" si="33"/>
        <v>0</v>
      </c>
      <c r="AC46">
        <f t="shared" ca="1" si="33"/>
        <v>0</v>
      </c>
      <c r="AD46">
        <f t="shared" ca="1" si="33"/>
        <v>0</v>
      </c>
      <c r="AE46">
        <f t="shared" ca="1" si="33"/>
        <v>0</v>
      </c>
      <c r="AF46">
        <f t="shared" ca="1" si="33"/>
        <v>0</v>
      </c>
      <c r="AG46">
        <f ca="1">COUNTIF(AH26:AQ45,"Met")</f>
        <v>0</v>
      </c>
      <c r="AH46">
        <f ca="1">COUNTIF(AH26:AH45,"Met")</f>
        <v>0</v>
      </c>
      <c r="AI46">
        <f t="shared" ref="AI46:AQ46" ca="1" si="34">COUNTIF(AI26:AI45,"Met")</f>
        <v>0</v>
      </c>
      <c r="AJ46">
        <f t="shared" ca="1" si="34"/>
        <v>0</v>
      </c>
      <c r="AK46">
        <f t="shared" ca="1" si="34"/>
        <v>0</v>
      </c>
      <c r="AL46">
        <f t="shared" ca="1" si="34"/>
        <v>0</v>
      </c>
      <c r="AM46">
        <f t="shared" ca="1" si="34"/>
        <v>0</v>
      </c>
      <c r="AN46">
        <f t="shared" ca="1" si="34"/>
        <v>0</v>
      </c>
      <c r="AO46">
        <f t="shared" ca="1" si="34"/>
        <v>0</v>
      </c>
      <c r="AP46">
        <f t="shared" ca="1" si="34"/>
        <v>0</v>
      </c>
      <c r="AQ46">
        <f t="shared" ca="1" si="34"/>
        <v>0</v>
      </c>
    </row>
    <row r="47" spans="1:53" x14ac:dyDescent="0.25">
      <c r="A47" s="145" t="s">
        <v>159</v>
      </c>
      <c r="C47">
        <f ca="1">COUNTIF(D26:J45,"Not met")</f>
        <v>0</v>
      </c>
      <c r="D47">
        <f ca="1">COUNTIF(D26:D45,"Not met")</f>
        <v>0</v>
      </c>
      <c r="E47">
        <f t="shared" ref="E47:J47" ca="1" si="35">COUNTIF(E26:E45,"Not met")</f>
        <v>0</v>
      </c>
      <c r="F47">
        <f t="shared" ca="1" si="35"/>
        <v>0</v>
      </c>
      <c r="G47">
        <f t="shared" ca="1" si="35"/>
        <v>0</v>
      </c>
      <c r="H47">
        <f t="shared" ca="1" si="35"/>
        <v>0</v>
      </c>
      <c r="I47">
        <f t="shared" ca="1" si="35"/>
        <v>0</v>
      </c>
      <c r="J47">
        <f t="shared" ca="1" si="35"/>
        <v>0</v>
      </c>
      <c r="K47">
        <f ca="1">COUNTIF(L26:M45,"Not met")</f>
        <v>0</v>
      </c>
      <c r="L47">
        <f ca="1">COUNTIF(L26:L45,"Not met")</f>
        <v>0</v>
      </c>
      <c r="M47">
        <f t="shared" ref="M47" ca="1" si="36">COUNTIF(M26:M45,"Not met")</f>
        <v>0</v>
      </c>
      <c r="N47">
        <f ca="1">COUNTIF(O26:Q45,"Not met")</f>
        <v>0</v>
      </c>
      <c r="O47">
        <f ca="1">COUNTIF(O26:O45,"Not met")</f>
        <v>0</v>
      </c>
      <c r="P47">
        <f t="shared" ref="P47:Q47" ca="1" si="37">COUNTIF(P26:P45,"Not met")</f>
        <v>0</v>
      </c>
      <c r="Q47">
        <f t="shared" ca="1" si="37"/>
        <v>0</v>
      </c>
      <c r="R47">
        <f ca="1">COUNTIF(S26:AF45,"Not met")</f>
        <v>0</v>
      </c>
      <c r="S47">
        <f ca="1">COUNTIF(S26:S45,"Not met")</f>
        <v>0</v>
      </c>
      <c r="T47">
        <f t="shared" ref="T47:W47" ca="1" si="38">COUNTIF(T26:T45,"Not met")</f>
        <v>0</v>
      </c>
      <c r="U47">
        <f t="shared" ca="1" si="38"/>
        <v>0</v>
      </c>
      <c r="V47">
        <f t="shared" ca="1" si="38"/>
        <v>0</v>
      </c>
      <c r="W47">
        <f t="shared" ca="1" si="38"/>
        <v>0</v>
      </c>
      <c r="X47">
        <f ca="1">COUNTIF(X26:X45,"Not met")</f>
        <v>0</v>
      </c>
      <c r="Y47">
        <f t="shared" ref="Y47:AF47" ca="1" si="39">COUNTIF(Y26:Y45,"Not met")</f>
        <v>0</v>
      </c>
      <c r="Z47">
        <f t="shared" ca="1" si="39"/>
        <v>0</v>
      </c>
      <c r="AA47">
        <f t="shared" ca="1" si="39"/>
        <v>0</v>
      </c>
      <c r="AB47">
        <f t="shared" ca="1" si="39"/>
        <v>0</v>
      </c>
      <c r="AC47">
        <f t="shared" ca="1" si="39"/>
        <v>0</v>
      </c>
      <c r="AD47">
        <f t="shared" ca="1" si="39"/>
        <v>0</v>
      </c>
      <c r="AE47">
        <f t="shared" ca="1" si="39"/>
        <v>0</v>
      </c>
      <c r="AF47">
        <f t="shared" ca="1" si="39"/>
        <v>0</v>
      </c>
      <c r="AG47">
        <f ca="1">COUNTIF(AH26:AQ45,"Not met")</f>
        <v>0</v>
      </c>
      <c r="AH47">
        <f ca="1">COUNTIF(AH26:AH45,"Not met")</f>
        <v>0</v>
      </c>
      <c r="AI47">
        <f t="shared" ref="AI47:AQ47" ca="1" si="40">COUNTIF(AI26:AI45,"Not met")</f>
        <v>0</v>
      </c>
      <c r="AJ47">
        <f t="shared" ca="1" si="40"/>
        <v>0</v>
      </c>
      <c r="AK47">
        <f t="shared" ca="1" si="40"/>
        <v>0</v>
      </c>
      <c r="AL47">
        <f t="shared" ca="1" si="40"/>
        <v>0</v>
      </c>
      <c r="AM47">
        <f t="shared" ca="1" si="40"/>
        <v>0</v>
      </c>
      <c r="AN47">
        <f t="shared" ca="1" si="40"/>
        <v>0</v>
      </c>
      <c r="AO47">
        <f t="shared" ca="1" si="40"/>
        <v>0</v>
      </c>
      <c r="AP47">
        <f t="shared" ca="1" si="40"/>
        <v>0</v>
      </c>
      <c r="AQ47">
        <f t="shared" ca="1" si="40"/>
        <v>0</v>
      </c>
      <c r="AV47" s="5" t="s">
        <v>160</v>
      </c>
      <c r="AW47">
        <f ca="1">SUM(AW26:AW45)</f>
        <v>0</v>
      </c>
      <c r="AX47">
        <f ca="1">SUM(AX26:AX45)</f>
        <v>0</v>
      </c>
      <c r="AY47">
        <f ca="1">SUM(AY26:AY45)</f>
        <v>0</v>
      </c>
    </row>
    <row r="48" spans="1:53" x14ac:dyDescent="0.25">
      <c r="A48" s="145" t="s">
        <v>134</v>
      </c>
      <c r="C48">
        <f ca="1">C46+C47</f>
        <v>0</v>
      </c>
      <c r="D48">
        <f t="shared" ref="D48:W48" ca="1" si="41">D46+D47</f>
        <v>0</v>
      </c>
      <c r="E48">
        <f t="shared" ca="1" si="41"/>
        <v>0</v>
      </c>
      <c r="F48">
        <f t="shared" ca="1" si="41"/>
        <v>0</v>
      </c>
      <c r="G48">
        <f t="shared" ca="1" si="41"/>
        <v>0</v>
      </c>
      <c r="H48">
        <f t="shared" ca="1" si="41"/>
        <v>0</v>
      </c>
      <c r="I48">
        <f t="shared" ca="1" si="41"/>
        <v>0</v>
      </c>
      <c r="J48">
        <f t="shared" ca="1" si="41"/>
        <v>0</v>
      </c>
      <c r="K48">
        <f t="shared" ca="1" si="41"/>
        <v>0</v>
      </c>
      <c r="L48">
        <f t="shared" ca="1" si="41"/>
        <v>0</v>
      </c>
      <c r="M48">
        <f t="shared" ca="1" si="41"/>
        <v>0</v>
      </c>
      <c r="N48">
        <f t="shared" ca="1" si="41"/>
        <v>0</v>
      </c>
      <c r="O48">
        <f t="shared" ca="1" si="41"/>
        <v>0</v>
      </c>
      <c r="P48">
        <f t="shared" ca="1" si="41"/>
        <v>0</v>
      </c>
      <c r="Q48">
        <f t="shared" ca="1" si="41"/>
        <v>0</v>
      </c>
      <c r="R48">
        <f t="shared" ca="1" si="41"/>
        <v>0</v>
      </c>
      <c r="S48">
        <f t="shared" ca="1" si="41"/>
        <v>0</v>
      </c>
      <c r="T48">
        <f t="shared" ca="1" si="41"/>
        <v>0</v>
      </c>
      <c r="U48">
        <f t="shared" ca="1" si="41"/>
        <v>0</v>
      </c>
      <c r="V48">
        <f t="shared" ca="1" si="41"/>
        <v>0</v>
      </c>
      <c r="W48">
        <f t="shared" ca="1" si="41"/>
        <v>0</v>
      </c>
      <c r="X48">
        <f ca="1">X46+X47</f>
        <v>0</v>
      </c>
      <c r="Y48">
        <f ca="1">Y46+Y47</f>
        <v>0</v>
      </c>
      <c r="Z48">
        <f t="shared" ref="Z48:AF48" ca="1" si="42">Z46+Z47</f>
        <v>0</v>
      </c>
      <c r="AA48">
        <f t="shared" ca="1" si="42"/>
        <v>0</v>
      </c>
      <c r="AB48">
        <f t="shared" ca="1" si="42"/>
        <v>0</v>
      </c>
      <c r="AC48">
        <f t="shared" ca="1" si="42"/>
        <v>0</v>
      </c>
      <c r="AD48">
        <f t="shared" ca="1" si="42"/>
        <v>0</v>
      </c>
      <c r="AE48">
        <f t="shared" ca="1" si="42"/>
        <v>0</v>
      </c>
      <c r="AF48">
        <f t="shared" ca="1" si="42"/>
        <v>0</v>
      </c>
      <c r="AG48">
        <f ca="1">AG46+AG47</f>
        <v>0</v>
      </c>
      <c r="AH48">
        <f t="shared" ref="AH48:AQ48" ca="1" si="43">AH46+AH47</f>
        <v>0</v>
      </c>
      <c r="AI48">
        <f t="shared" ca="1" si="43"/>
        <v>0</v>
      </c>
      <c r="AJ48">
        <f t="shared" ca="1" si="43"/>
        <v>0</v>
      </c>
      <c r="AK48">
        <f t="shared" ca="1" si="43"/>
        <v>0</v>
      </c>
      <c r="AL48">
        <f t="shared" ca="1" si="43"/>
        <v>0</v>
      </c>
      <c r="AM48">
        <f t="shared" ca="1" si="43"/>
        <v>0</v>
      </c>
      <c r="AN48">
        <f t="shared" ca="1" si="43"/>
        <v>0</v>
      </c>
      <c r="AO48">
        <f t="shared" ca="1" si="43"/>
        <v>0</v>
      </c>
      <c r="AP48">
        <f t="shared" ca="1" si="43"/>
        <v>0</v>
      </c>
      <c r="AQ48">
        <f t="shared" ca="1" si="43"/>
        <v>0</v>
      </c>
      <c r="AV48" s="5" t="s">
        <v>161</v>
      </c>
      <c r="AW48" s="5"/>
      <c r="AX48">
        <f ca="1">AX47+AY47</f>
        <v>0</v>
      </c>
      <c r="AY48" s="16"/>
    </row>
    <row r="49" spans="1:56" x14ac:dyDescent="0.25">
      <c r="A49" s="145" t="s">
        <v>162</v>
      </c>
      <c r="C49" s="16" t="str">
        <f ca="1">IF(OR(C46&gt;0,C47&gt;0),C46/C48,"N/A")</f>
        <v>N/A</v>
      </c>
      <c r="D49" s="16" t="str">
        <f t="shared" ref="D49:AQ49" ca="1" si="44">IF(OR(D46&gt;0,D47&gt;0),D46/D48,"N/A")</f>
        <v>N/A</v>
      </c>
      <c r="E49" s="16" t="str">
        <f t="shared" ca="1" si="44"/>
        <v>N/A</v>
      </c>
      <c r="F49" s="16" t="str">
        <f t="shared" ca="1" si="44"/>
        <v>N/A</v>
      </c>
      <c r="G49" s="16" t="str">
        <f t="shared" ca="1" si="44"/>
        <v>N/A</v>
      </c>
      <c r="H49" s="16" t="str">
        <f t="shared" ca="1" si="44"/>
        <v>N/A</v>
      </c>
      <c r="I49" s="16" t="str">
        <f t="shared" ca="1" si="44"/>
        <v>N/A</v>
      </c>
      <c r="J49" s="16" t="str">
        <f t="shared" ca="1" si="44"/>
        <v>N/A</v>
      </c>
      <c r="K49" s="16" t="str">
        <f t="shared" ca="1" si="44"/>
        <v>N/A</v>
      </c>
      <c r="L49" s="16" t="str">
        <f t="shared" ca="1" si="44"/>
        <v>N/A</v>
      </c>
      <c r="M49" s="16" t="str">
        <f t="shared" ca="1" si="44"/>
        <v>N/A</v>
      </c>
      <c r="N49" s="16" t="str">
        <f t="shared" ca="1" si="44"/>
        <v>N/A</v>
      </c>
      <c r="O49" s="16" t="str">
        <f t="shared" ca="1" si="44"/>
        <v>N/A</v>
      </c>
      <c r="P49" s="16" t="str">
        <f t="shared" ca="1" si="44"/>
        <v>N/A</v>
      </c>
      <c r="Q49" s="16" t="str">
        <f t="shared" ca="1" si="44"/>
        <v>N/A</v>
      </c>
      <c r="R49" s="16" t="str">
        <f t="shared" ca="1" si="44"/>
        <v>N/A</v>
      </c>
      <c r="S49" s="16" t="str">
        <f t="shared" ca="1" si="44"/>
        <v>N/A</v>
      </c>
      <c r="T49" s="16" t="str">
        <f t="shared" ca="1" si="44"/>
        <v>N/A</v>
      </c>
      <c r="U49" s="16" t="str">
        <f t="shared" ca="1" si="44"/>
        <v>N/A</v>
      </c>
      <c r="V49" s="16" t="str">
        <f t="shared" ca="1" si="44"/>
        <v>N/A</v>
      </c>
      <c r="W49" s="16" t="str">
        <f t="shared" ca="1" si="44"/>
        <v>N/A</v>
      </c>
      <c r="X49" s="16" t="str">
        <f t="shared" ca="1" si="44"/>
        <v>N/A</v>
      </c>
      <c r="Y49" s="16" t="str">
        <f t="shared" ca="1" si="44"/>
        <v>N/A</v>
      </c>
      <c r="Z49" s="16" t="str">
        <f t="shared" ca="1" si="44"/>
        <v>N/A</v>
      </c>
      <c r="AA49" s="16" t="str">
        <f t="shared" ca="1" si="44"/>
        <v>N/A</v>
      </c>
      <c r="AB49" s="16" t="str">
        <f t="shared" ca="1" si="44"/>
        <v>N/A</v>
      </c>
      <c r="AC49" s="16" t="str">
        <f t="shared" ca="1" si="44"/>
        <v>N/A</v>
      </c>
      <c r="AD49" s="16" t="str">
        <f t="shared" ca="1" si="44"/>
        <v>N/A</v>
      </c>
      <c r="AE49" s="16" t="str">
        <f t="shared" ca="1" si="44"/>
        <v>N/A</v>
      </c>
      <c r="AF49" s="16" t="str">
        <f t="shared" ca="1" si="44"/>
        <v>N/A</v>
      </c>
      <c r="AG49" s="16" t="str">
        <f t="shared" ca="1" si="44"/>
        <v>N/A</v>
      </c>
      <c r="AH49" s="16" t="str">
        <f t="shared" ca="1" si="44"/>
        <v>N/A</v>
      </c>
      <c r="AI49" s="16" t="str">
        <f t="shared" ca="1" si="44"/>
        <v>N/A</v>
      </c>
      <c r="AJ49" s="16" t="str">
        <f t="shared" ca="1" si="44"/>
        <v>N/A</v>
      </c>
      <c r="AK49" s="16" t="str">
        <f t="shared" ca="1" si="44"/>
        <v>N/A</v>
      </c>
      <c r="AL49" s="16" t="str">
        <f t="shared" ca="1" si="44"/>
        <v>N/A</v>
      </c>
      <c r="AM49" s="16" t="str">
        <f t="shared" ca="1" si="44"/>
        <v>N/A</v>
      </c>
      <c r="AN49" s="16" t="str">
        <f t="shared" ca="1" si="44"/>
        <v>N/A</v>
      </c>
      <c r="AO49" s="16" t="str">
        <f t="shared" ca="1" si="44"/>
        <v>N/A</v>
      </c>
      <c r="AP49" s="16" t="str">
        <f t="shared" ca="1" si="44"/>
        <v>N/A</v>
      </c>
      <c r="AQ49" s="16" t="str">
        <f t="shared" ca="1" si="44"/>
        <v>N/A</v>
      </c>
      <c r="AV49" s="5" t="s">
        <v>163</v>
      </c>
      <c r="AW49" s="5"/>
      <c r="AX49" t="e">
        <f ca="1">AX47/AX48</f>
        <v>#DIV/0!</v>
      </c>
    </row>
    <row r="52" spans="1:56" ht="15.6" x14ac:dyDescent="0.3">
      <c r="A52" s="10" t="s">
        <v>164</v>
      </c>
    </row>
    <row r="53" spans="1:56" ht="41.4" x14ac:dyDescent="0.25">
      <c r="A53" s="17" t="s">
        <v>165</v>
      </c>
      <c r="B53" s="17" t="s">
        <v>166</v>
      </c>
      <c r="C53" s="17" t="s">
        <v>167</v>
      </c>
      <c r="D53" s="17" t="s">
        <v>168</v>
      </c>
      <c r="E53" s="17" t="s">
        <v>169</v>
      </c>
      <c r="F53" s="17" t="s">
        <v>170</v>
      </c>
      <c r="G53" s="18" t="s">
        <v>171</v>
      </c>
      <c r="H53" s="19" t="s">
        <v>172</v>
      </c>
      <c r="I53" s="20" t="s">
        <v>173</v>
      </c>
      <c r="J53" s="19" t="s">
        <v>174</v>
      </c>
      <c r="K53" s="17" t="s">
        <v>175</v>
      </c>
      <c r="L53" s="17" t="s">
        <v>165</v>
      </c>
      <c r="M53" s="17" t="s">
        <v>176</v>
      </c>
      <c r="N53" s="17" t="s">
        <v>177</v>
      </c>
      <c r="O53" s="17" t="s">
        <v>178</v>
      </c>
      <c r="P53" s="17" t="s">
        <v>179</v>
      </c>
      <c r="Y53" s="5"/>
    </row>
    <row r="54" spans="1:56" x14ac:dyDescent="0.25">
      <c r="A54" s="27">
        <v>1</v>
      </c>
      <c r="B54" s="120">
        <f>'Chart 1'!U9</f>
        <v>0</v>
      </c>
      <c r="C54" s="2">
        <f>'Chart 1'!V9</f>
        <v>0</v>
      </c>
      <c r="D54" s="2">
        <f>'Chart 1'!W9</f>
        <v>0</v>
      </c>
      <c r="E54" s="2">
        <f>'Chart 1'!X9</f>
        <v>0</v>
      </c>
      <c r="F54" s="121">
        <f>'Chart 1'!Y9</f>
        <v>0</v>
      </c>
      <c r="G54" s="2">
        <f>'Chart 1'!Z9</f>
        <v>0</v>
      </c>
      <c r="H54" s="2">
        <f>'Chart 1'!AA9</f>
        <v>0</v>
      </c>
      <c r="I54" s="2">
        <f>'Chart 1'!AB9</f>
        <v>0</v>
      </c>
      <c r="J54" s="2" t="str">
        <f>'Chart 1'!AC9</f>
        <v xml:space="preserve"> </v>
      </c>
      <c r="K54" s="2" cm="1">
        <f t="array" aca="1" ref="K54" ca="1">IF(B54=0,0,INDIRECT("MRN_"&amp;A54))</f>
        <v>0</v>
      </c>
      <c r="L54" s="2">
        <f t="shared" ref="L54:L114" si="45">IF(B54=0,0,"Chart_"&amp;A54)</f>
        <v>0</v>
      </c>
      <c r="M54" s="2" t="str">
        <f>IF(I54=0,"No","Yes")</f>
        <v>No</v>
      </c>
      <c r="N54" s="2" t="str">
        <f t="shared" ref="N54:N114" si="46">IF(H54=0,"No","Yes")</f>
        <v>No</v>
      </c>
      <c r="O54" s="2" t="str">
        <f>IF(N54="Yes","Yes","No")</f>
        <v>No</v>
      </c>
      <c r="P54" s="2" t="str">
        <f>IF(M54="yes","Yes","No")</f>
        <v>No</v>
      </c>
    </row>
    <row r="55" spans="1:56" x14ac:dyDescent="0.25">
      <c r="A55" s="27">
        <v>1</v>
      </c>
      <c r="B55" s="120">
        <f>'Chart 1'!U10</f>
        <v>0</v>
      </c>
      <c r="C55" s="2">
        <f>'Chart 1'!V10</f>
        <v>0</v>
      </c>
      <c r="D55" s="2">
        <f>'Chart 1'!W10</f>
        <v>0</v>
      </c>
      <c r="E55" s="2">
        <f>'Chart 1'!X10</f>
        <v>0</v>
      </c>
      <c r="F55" s="121">
        <f>'Chart 1'!Y10</f>
        <v>0</v>
      </c>
      <c r="G55" s="2">
        <f>'Chart 1'!Z10</f>
        <v>0</v>
      </c>
      <c r="H55" s="2">
        <f>'Chart 1'!AA10</f>
        <v>0</v>
      </c>
      <c r="I55" s="2">
        <f>'Chart 1'!AB10</f>
        <v>0</v>
      </c>
      <c r="J55" s="2">
        <f>'Chart 1'!AC10</f>
        <v>0</v>
      </c>
      <c r="K55" s="2" cm="1">
        <f t="array" aca="1" ref="K55" ca="1">IF(B55=0,0,INDIRECT("MRN_"&amp;A55))</f>
        <v>0</v>
      </c>
      <c r="L55" s="2">
        <f t="shared" si="45"/>
        <v>0</v>
      </c>
      <c r="M55" s="2" t="str">
        <f t="shared" ref="M55:M114" si="47">IF(I55=0,"No","Yes")</f>
        <v>No</v>
      </c>
      <c r="N55" s="2" t="str">
        <f t="shared" si="46"/>
        <v>No</v>
      </c>
      <c r="O55" s="2" t="str">
        <f t="shared" ref="O55:O114" si="48">IF(N55="Yes","Yes","No")</f>
        <v>No</v>
      </c>
      <c r="P55" s="2" t="str">
        <f t="shared" ref="P55:P114" si="49">IF(M55="yes","Yes","No")</f>
        <v>No</v>
      </c>
    </row>
    <row r="56" spans="1:56" x14ac:dyDescent="0.25">
      <c r="A56" s="27">
        <v>1</v>
      </c>
      <c r="B56" s="120">
        <f>'Chart 1'!U11</f>
        <v>0</v>
      </c>
      <c r="C56" s="2">
        <f>'Chart 1'!V11</f>
        <v>0</v>
      </c>
      <c r="D56" s="2">
        <f>'Chart 1'!W11</f>
        <v>0</v>
      </c>
      <c r="E56" s="2">
        <f>'Chart 1'!X11</f>
        <v>0</v>
      </c>
      <c r="F56" s="121">
        <f>'Chart 1'!Y11</f>
        <v>0</v>
      </c>
      <c r="G56" s="2">
        <f>'Chart 1'!Z11</f>
        <v>0</v>
      </c>
      <c r="H56" s="2">
        <f>'Chart 1'!AA11</f>
        <v>0</v>
      </c>
      <c r="I56" s="2">
        <f>'Chart 1'!AB11</f>
        <v>0</v>
      </c>
      <c r="J56" s="2">
        <f>'Chart 1'!AC11</f>
        <v>0</v>
      </c>
      <c r="K56" s="2" cm="1">
        <f t="array" aca="1" ref="K56" ca="1">IF(B56=0,0,INDIRECT("MRN_"&amp;A56))</f>
        <v>0</v>
      </c>
      <c r="L56" s="2">
        <f t="shared" si="45"/>
        <v>0</v>
      </c>
      <c r="M56" s="2" t="str">
        <f t="shared" si="47"/>
        <v>No</v>
      </c>
      <c r="N56" s="2" t="str">
        <f t="shared" si="46"/>
        <v>No</v>
      </c>
      <c r="O56" s="2" t="str">
        <f t="shared" si="48"/>
        <v>No</v>
      </c>
      <c r="P56" s="2" t="str">
        <f t="shared" si="49"/>
        <v>No</v>
      </c>
    </row>
    <row r="57" spans="1:56" x14ac:dyDescent="0.25">
      <c r="A57" s="27">
        <v>1</v>
      </c>
      <c r="B57" s="120">
        <f>'Chart 1'!U12</f>
        <v>0</v>
      </c>
      <c r="C57" s="2">
        <f>'Chart 1'!V12</f>
        <v>0</v>
      </c>
      <c r="D57" s="2">
        <f>'Chart 1'!W12</f>
        <v>0</v>
      </c>
      <c r="E57" s="2">
        <f>'Chart 1'!X12</f>
        <v>0</v>
      </c>
      <c r="F57" s="121">
        <f>'Chart 1'!Y12</f>
        <v>0</v>
      </c>
      <c r="G57" s="2">
        <f>'Chart 1'!Z12</f>
        <v>0</v>
      </c>
      <c r="H57" s="2">
        <f>'Chart 1'!AA12</f>
        <v>0</v>
      </c>
      <c r="I57" s="2">
        <f>'Chart 1'!AB12</f>
        <v>0</v>
      </c>
      <c r="J57" s="2">
        <f>'Chart 1'!AC12</f>
        <v>0</v>
      </c>
      <c r="K57" s="2" cm="1">
        <f t="array" aca="1" ref="K57" ca="1">IF(B57=0,0,INDIRECT("MRN_"&amp;A57))</f>
        <v>0</v>
      </c>
      <c r="L57" s="2">
        <f t="shared" si="45"/>
        <v>0</v>
      </c>
      <c r="M57" s="2" t="str">
        <f t="shared" si="47"/>
        <v>No</v>
      </c>
      <c r="N57" s="2" t="str">
        <f t="shared" si="46"/>
        <v>No</v>
      </c>
      <c r="O57" s="2" t="str">
        <f t="shared" si="48"/>
        <v>No</v>
      </c>
      <c r="P57" s="2" t="str">
        <f t="shared" si="49"/>
        <v>No</v>
      </c>
    </row>
    <row r="58" spans="1:56" ht="15" customHeight="1" x14ac:dyDescent="0.25">
      <c r="A58" s="27">
        <v>1</v>
      </c>
      <c r="B58" s="120">
        <f>'Chart 1'!U13</f>
        <v>0</v>
      </c>
      <c r="C58" s="2">
        <f>'Chart 1'!V13</f>
        <v>0</v>
      </c>
      <c r="D58" s="2">
        <f>'Chart 1'!W13</f>
        <v>0</v>
      </c>
      <c r="E58" s="2">
        <f>'Chart 1'!X13</f>
        <v>0</v>
      </c>
      <c r="F58" s="121">
        <f>'Chart 1'!Y13</f>
        <v>0</v>
      </c>
      <c r="G58" s="2">
        <f>'Chart 1'!Z13</f>
        <v>0</v>
      </c>
      <c r="H58" s="2">
        <f>'Chart 1'!AA13</f>
        <v>0</v>
      </c>
      <c r="I58" s="2">
        <f>'Chart 1'!AB13</f>
        <v>0</v>
      </c>
      <c r="J58" s="2">
        <f>'Chart 1'!AC13</f>
        <v>0</v>
      </c>
      <c r="K58" s="2" cm="1">
        <f t="array" aca="1" ref="K58" ca="1">IF(B58=0,0,INDIRECT("MRN_"&amp;A58))</f>
        <v>0</v>
      </c>
      <c r="L58" s="2">
        <f t="shared" si="45"/>
        <v>0</v>
      </c>
      <c r="M58" s="2" t="str">
        <f t="shared" si="47"/>
        <v>No</v>
      </c>
      <c r="N58" s="2" t="str">
        <f t="shared" si="46"/>
        <v>No</v>
      </c>
      <c r="O58" s="2" t="str">
        <f t="shared" si="48"/>
        <v>No</v>
      </c>
      <c r="P58" s="2" t="str">
        <f t="shared" si="49"/>
        <v>No</v>
      </c>
      <c r="Q58" s="283"/>
      <c r="R58" s="219"/>
      <c r="S58" s="219"/>
      <c r="T58" s="219"/>
      <c r="U58" s="219"/>
      <c r="V58" s="219"/>
      <c r="W58" s="219"/>
      <c r="X58" s="219"/>
      <c r="Y58" s="219"/>
      <c r="Z58" s="219"/>
      <c r="AA58" s="219"/>
      <c r="AB58" s="219"/>
      <c r="AC58" s="219"/>
      <c r="AD58" s="219"/>
      <c r="AE58" s="219"/>
      <c r="AF58" s="219"/>
      <c r="AG58" s="219"/>
      <c r="AH58" s="219"/>
      <c r="AI58" s="219"/>
      <c r="AJ58" s="219"/>
      <c r="AK58" s="220"/>
      <c r="AL58" s="220"/>
      <c r="AM58" s="220"/>
      <c r="AN58" s="220"/>
      <c r="AO58" s="219"/>
      <c r="AP58" s="219"/>
      <c r="AQ58" s="219"/>
      <c r="AR58" s="219"/>
      <c r="AS58" s="219"/>
      <c r="AT58" s="219"/>
      <c r="AU58" s="219"/>
      <c r="AV58" s="219"/>
      <c r="AW58" s="219"/>
      <c r="AX58" s="219"/>
      <c r="AY58" s="219"/>
      <c r="AZ58" s="219"/>
      <c r="BA58" s="219"/>
      <c r="BB58" s="219"/>
      <c r="BC58" s="219"/>
      <c r="BD58" s="219"/>
    </row>
    <row r="59" spans="1:56" ht="15" x14ac:dyDescent="0.25">
      <c r="A59" s="27">
        <v>1</v>
      </c>
      <c r="B59" s="120">
        <f>'Chart 1'!U14</f>
        <v>0</v>
      </c>
      <c r="C59" s="2">
        <f>'Chart 1'!V14</f>
        <v>0</v>
      </c>
      <c r="D59" s="2">
        <f>'Chart 1'!W14</f>
        <v>0</v>
      </c>
      <c r="E59" s="2">
        <f>'Chart 1'!X14</f>
        <v>0</v>
      </c>
      <c r="F59" s="121">
        <f>'Chart 1'!Y14</f>
        <v>0</v>
      </c>
      <c r="G59" s="2">
        <f>'Chart 1'!Z14</f>
        <v>0</v>
      </c>
      <c r="H59" s="2">
        <f>'Chart 1'!AA14</f>
        <v>0</v>
      </c>
      <c r="I59" s="2">
        <f>'Chart 1'!AB14</f>
        <v>0</v>
      </c>
      <c r="J59" s="2">
        <f>'Chart 1'!AC14</f>
        <v>0</v>
      </c>
      <c r="K59" s="2" cm="1">
        <f t="array" aca="1" ref="K59" ca="1">IF(B59=0,0,INDIRECT("MRN_"&amp;A59))</f>
        <v>0</v>
      </c>
      <c r="L59" s="2">
        <f t="shared" si="45"/>
        <v>0</v>
      </c>
      <c r="M59" s="2" t="str">
        <f t="shared" si="47"/>
        <v>No</v>
      </c>
      <c r="N59" s="2" t="str">
        <f t="shared" si="46"/>
        <v>No</v>
      </c>
      <c r="O59" s="2" t="str">
        <f t="shared" si="48"/>
        <v>No</v>
      </c>
      <c r="P59" s="2" t="str">
        <f t="shared" si="49"/>
        <v>No</v>
      </c>
      <c r="Q59" s="283"/>
    </row>
    <row r="60" spans="1:56" ht="15" x14ac:dyDescent="0.25">
      <c r="A60" s="27">
        <v>1</v>
      </c>
      <c r="B60" s="120">
        <f>'Chart 1'!U15</f>
        <v>0</v>
      </c>
      <c r="C60" s="2">
        <f>'Chart 1'!V15</f>
        <v>0</v>
      </c>
      <c r="D60" s="2">
        <f>'Chart 1'!W15</f>
        <v>0</v>
      </c>
      <c r="E60" s="2">
        <f>'Chart 1'!X15</f>
        <v>0</v>
      </c>
      <c r="F60" s="121">
        <f>'Chart 1'!Y15</f>
        <v>0</v>
      </c>
      <c r="G60" s="2">
        <f>'Chart 1'!Z15</f>
        <v>0</v>
      </c>
      <c r="H60" s="2">
        <f>'Chart 1'!AA15</f>
        <v>0</v>
      </c>
      <c r="I60" s="2">
        <f>'Chart 1'!AB15</f>
        <v>0</v>
      </c>
      <c r="J60" s="2">
        <f>'Chart 1'!AC15</f>
        <v>0</v>
      </c>
      <c r="K60" s="2" cm="1">
        <f t="array" aca="1" ref="K60" ca="1">IF(B60=0,0,INDIRECT("MRN_"&amp;A60))</f>
        <v>0</v>
      </c>
      <c r="L60" s="2">
        <f t="shared" si="45"/>
        <v>0</v>
      </c>
      <c r="M60" s="2" t="str">
        <f t="shared" si="47"/>
        <v>No</v>
      </c>
      <c r="N60" s="2" t="str">
        <f t="shared" si="46"/>
        <v>No</v>
      </c>
      <c r="O60" s="2" t="str">
        <f t="shared" si="48"/>
        <v>No</v>
      </c>
      <c r="P60" s="2" t="str">
        <f t="shared" si="49"/>
        <v>No</v>
      </c>
      <c r="Q60" s="283"/>
    </row>
    <row r="61" spans="1:56" ht="15" x14ac:dyDescent="0.25">
      <c r="A61" s="27">
        <v>1</v>
      </c>
      <c r="B61" s="120">
        <f>'Chart 1'!U16</f>
        <v>0</v>
      </c>
      <c r="C61" s="2">
        <f>'Chart 1'!V16</f>
        <v>0</v>
      </c>
      <c r="D61" s="2">
        <f>'Chart 1'!W16</f>
        <v>0</v>
      </c>
      <c r="E61" s="2">
        <f>'Chart 1'!X16</f>
        <v>0</v>
      </c>
      <c r="F61" s="121">
        <f>'Chart 1'!Y16</f>
        <v>0</v>
      </c>
      <c r="G61" s="2">
        <f>'Chart 1'!Z16</f>
        <v>0</v>
      </c>
      <c r="H61" s="2">
        <f>'Chart 1'!AA16</f>
        <v>0</v>
      </c>
      <c r="I61" s="2">
        <f>'Chart 1'!AB16</f>
        <v>0</v>
      </c>
      <c r="J61" s="2">
        <f>'Chart 1'!AC16</f>
        <v>0</v>
      </c>
      <c r="K61" s="2" cm="1">
        <f t="array" aca="1" ref="K61" ca="1">IF(B61=0,0,INDIRECT("MRN_"&amp;A61))</f>
        <v>0</v>
      </c>
      <c r="L61" s="2">
        <f t="shared" si="45"/>
        <v>0</v>
      </c>
      <c r="M61" s="2" t="str">
        <f t="shared" si="47"/>
        <v>No</v>
      </c>
      <c r="N61" s="2" t="str">
        <f t="shared" si="46"/>
        <v>No</v>
      </c>
      <c r="O61" s="2" t="str">
        <f t="shared" si="48"/>
        <v>No</v>
      </c>
      <c r="P61" s="2" t="str">
        <f t="shared" si="49"/>
        <v>No</v>
      </c>
      <c r="Q61" s="283"/>
    </row>
    <row r="62" spans="1:56" ht="15" x14ac:dyDescent="0.25">
      <c r="A62" s="27">
        <v>1</v>
      </c>
      <c r="B62" s="120">
        <f>'Chart 1'!U17</f>
        <v>0</v>
      </c>
      <c r="C62" s="2">
        <f>'Chart 1'!V17</f>
        <v>0</v>
      </c>
      <c r="D62" s="2">
        <f>'Chart 1'!W17</f>
        <v>0</v>
      </c>
      <c r="E62" s="2">
        <f>'Chart 1'!X17</f>
        <v>0</v>
      </c>
      <c r="F62" s="121">
        <f>'Chart 1'!Y17</f>
        <v>0</v>
      </c>
      <c r="G62" s="2">
        <f>'Chart 1'!Z17</f>
        <v>0</v>
      </c>
      <c r="H62" s="2">
        <f>'Chart 1'!AA17</f>
        <v>0</v>
      </c>
      <c r="I62" s="2">
        <f>'Chart 1'!AB17</f>
        <v>0</v>
      </c>
      <c r="J62" s="2">
        <f>'Chart 1'!AC17</f>
        <v>0</v>
      </c>
      <c r="K62" s="2" cm="1">
        <f t="array" aca="1" ref="K62" ca="1">IF(B62=0,0,INDIRECT("MRN_"&amp;A62))</f>
        <v>0</v>
      </c>
      <c r="L62" s="2">
        <f t="shared" si="45"/>
        <v>0</v>
      </c>
      <c r="M62" s="2" t="str">
        <f t="shared" si="47"/>
        <v>No</v>
      </c>
      <c r="N62" s="2" t="str">
        <f t="shared" si="46"/>
        <v>No</v>
      </c>
      <c r="O62" s="2" t="str">
        <f t="shared" si="48"/>
        <v>No</v>
      </c>
      <c r="P62" s="2" t="str">
        <f t="shared" si="49"/>
        <v>No</v>
      </c>
      <c r="Q62" s="152"/>
    </row>
    <row r="63" spans="1:56" ht="15" x14ac:dyDescent="0.25">
      <c r="A63" s="27">
        <v>1</v>
      </c>
      <c r="B63" s="120">
        <f>'Chart 1'!U18</f>
        <v>0</v>
      </c>
      <c r="C63" s="2">
        <f>'Chart 1'!V18</f>
        <v>0</v>
      </c>
      <c r="D63" s="2">
        <f>'Chart 1'!W18</f>
        <v>0</v>
      </c>
      <c r="E63" s="2">
        <f>'Chart 1'!X18</f>
        <v>0</v>
      </c>
      <c r="F63" s="121">
        <f>'Chart 1'!Y18</f>
        <v>0</v>
      </c>
      <c r="G63" s="2">
        <f>'Chart 1'!Z18</f>
        <v>0</v>
      </c>
      <c r="H63" s="2">
        <f>'Chart 1'!AA18</f>
        <v>0</v>
      </c>
      <c r="I63" s="2">
        <f>'Chart 1'!AB18</f>
        <v>0</v>
      </c>
      <c r="J63" s="2">
        <f>'Chart 1'!AC18</f>
        <v>0</v>
      </c>
      <c r="K63" s="2" cm="1">
        <f t="array" aca="1" ref="K63" ca="1">IF(B63=0,0,INDIRECT("MRN_"&amp;A63))</f>
        <v>0</v>
      </c>
      <c r="L63" s="2">
        <f t="shared" si="45"/>
        <v>0</v>
      </c>
      <c r="M63" s="2" t="str">
        <f t="shared" si="47"/>
        <v>No</v>
      </c>
      <c r="N63" s="2" t="str">
        <f t="shared" si="46"/>
        <v>No</v>
      </c>
      <c r="O63" s="2" t="str">
        <f t="shared" si="48"/>
        <v>No</v>
      </c>
      <c r="P63" s="2" t="str">
        <f t="shared" si="49"/>
        <v>No</v>
      </c>
      <c r="Q63" s="152"/>
    </row>
    <row r="64" spans="1:56" ht="15" x14ac:dyDescent="0.25">
      <c r="A64" s="27">
        <v>1</v>
      </c>
      <c r="B64" s="120">
        <f>'Chart 1'!U19</f>
        <v>0</v>
      </c>
      <c r="C64" s="2">
        <f>'Chart 1'!V19</f>
        <v>0</v>
      </c>
      <c r="D64" s="2">
        <f>'Chart 1'!W19</f>
        <v>0</v>
      </c>
      <c r="E64" s="2">
        <f>'Chart 1'!X19</f>
        <v>0</v>
      </c>
      <c r="F64" s="121">
        <f>'Chart 1'!Y19</f>
        <v>0</v>
      </c>
      <c r="G64" s="2">
        <f>'Chart 1'!Z19</f>
        <v>0</v>
      </c>
      <c r="H64" s="2">
        <f>'Chart 1'!AA19</f>
        <v>0</v>
      </c>
      <c r="I64" s="2">
        <f>'Chart 1'!AB19</f>
        <v>0</v>
      </c>
      <c r="J64" s="2">
        <f>'Chart 1'!AC19</f>
        <v>0</v>
      </c>
      <c r="K64" s="2" cm="1">
        <f t="array" aca="1" ref="K64" ca="1">IF(B64=0,0,INDIRECT("MRN_"&amp;A64))</f>
        <v>0</v>
      </c>
      <c r="L64" s="2">
        <f t="shared" si="45"/>
        <v>0</v>
      </c>
      <c r="M64" s="2" t="str">
        <f t="shared" si="47"/>
        <v>No</v>
      </c>
      <c r="N64" s="2" t="str">
        <f t="shared" si="46"/>
        <v>No</v>
      </c>
      <c r="O64" s="2" t="str">
        <f t="shared" si="48"/>
        <v>No</v>
      </c>
      <c r="P64" s="2" t="str">
        <f t="shared" si="49"/>
        <v>No</v>
      </c>
      <c r="Q64" s="283"/>
    </row>
    <row r="65" spans="1:17" ht="15" x14ac:dyDescent="0.25">
      <c r="A65" s="27">
        <v>1</v>
      </c>
      <c r="B65" s="120">
        <f>'Chart 1'!U20</f>
        <v>0</v>
      </c>
      <c r="C65" s="2">
        <f>'Chart 1'!V20</f>
        <v>0</v>
      </c>
      <c r="D65" s="2">
        <f>'Chart 1'!W20</f>
        <v>0</v>
      </c>
      <c r="E65" s="2">
        <f>'Chart 1'!X20</f>
        <v>0</v>
      </c>
      <c r="F65" s="121">
        <f>'Chart 1'!Y20</f>
        <v>0</v>
      </c>
      <c r="G65" s="2">
        <f>'Chart 1'!Z20</f>
        <v>0</v>
      </c>
      <c r="H65" s="2">
        <f>'Chart 1'!AA20</f>
        <v>0</v>
      </c>
      <c r="I65" s="2">
        <f>'Chart 1'!AB20</f>
        <v>0</v>
      </c>
      <c r="J65" s="2">
        <f>'Chart 1'!AC20</f>
        <v>0</v>
      </c>
      <c r="K65" s="2" cm="1">
        <f t="array" aca="1" ref="K65" ca="1">IF(B65=0,0,INDIRECT("MRN_"&amp;A65))</f>
        <v>0</v>
      </c>
      <c r="L65" s="2">
        <f t="shared" si="45"/>
        <v>0</v>
      </c>
      <c r="M65" s="2" t="str">
        <f t="shared" si="47"/>
        <v>No</v>
      </c>
      <c r="N65" s="2" t="str">
        <f t="shared" si="46"/>
        <v>No</v>
      </c>
      <c r="O65" s="2" t="str">
        <f t="shared" si="48"/>
        <v>No</v>
      </c>
      <c r="P65" s="2" t="str">
        <f t="shared" si="49"/>
        <v>No</v>
      </c>
      <c r="Q65" s="152"/>
    </row>
    <row r="66" spans="1:17" ht="15" x14ac:dyDescent="0.25">
      <c r="A66" s="27">
        <v>1</v>
      </c>
      <c r="B66" s="120">
        <f>'Chart 1'!U21</f>
        <v>0</v>
      </c>
      <c r="C66" s="2">
        <f>'Chart 1'!V21</f>
        <v>0</v>
      </c>
      <c r="D66" s="2">
        <f>'Chart 1'!W21</f>
        <v>0</v>
      </c>
      <c r="E66" s="2">
        <f>'Chart 1'!X21</f>
        <v>0</v>
      </c>
      <c r="F66" s="121">
        <f>'Chart 1'!Y21</f>
        <v>0</v>
      </c>
      <c r="G66" s="2">
        <f>'Chart 1'!Z21</f>
        <v>0</v>
      </c>
      <c r="H66" s="2">
        <f>'Chart 1'!AA21</f>
        <v>0</v>
      </c>
      <c r="I66" s="2">
        <f>'Chart 1'!AB21</f>
        <v>0</v>
      </c>
      <c r="J66" s="2">
        <f>'Chart 1'!AC21</f>
        <v>0</v>
      </c>
      <c r="K66" s="2" cm="1">
        <f t="array" aca="1" ref="K66" ca="1">IF(B66=0,0,INDIRECT("MRN_"&amp;A66))</f>
        <v>0</v>
      </c>
      <c r="L66" s="2">
        <f t="shared" si="45"/>
        <v>0</v>
      </c>
      <c r="M66" s="2" t="str">
        <f t="shared" si="47"/>
        <v>No</v>
      </c>
      <c r="N66" s="2" t="str">
        <f t="shared" si="46"/>
        <v>No</v>
      </c>
      <c r="O66" s="2" t="str">
        <f t="shared" si="48"/>
        <v>No</v>
      </c>
      <c r="P66" s="2" t="str">
        <f t="shared" si="49"/>
        <v>No</v>
      </c>
      <c r="Q66" s="152"/>
    </row>
    <row r="67" spans="1:17" ht="15" x14ac:dyDescent="0.25">
      <c r="A67" s="27">
        <v>1</v>
      </c>
      <c r="B67" s="120">
        <f>'Chart 1'!U22</f>
        <v>0</v>
      </c>
      <c r="C67" s="2">
        <f>'Chart 1'!V22</f>
        <v>0</v>
      </c>
      <c r="D67" s="2">
        <f>'Chart 1'!W22</f>
        <v>0</v>
      </c>
      <c r="E67" s="2">
        <f>'Chart 1'!X22</f>
        <v>0</v>
      </c>
      <c r="F67" s="121">
        <f>'Chart 1'!Y22</f>
        <v>0</v>
      </c>
      <c r="G67" s="2">
        <f>'Chart 1'!Z22</f>
        <v>0</v>
      </c>
      <c r="H67" s="2">
        <f>'Chart 1'!AA22</f>
        <v>0</v>
      </c>
      <c r="I67" s="2">
        <f>'Chart 1'!AB22</f>
        <v>0</v>
      </c>
      <c r="J67" s="2">
        <f>'Chart 1'!AC22</f>
        <v>0</v>
      </c>
      <c r="K67" s="2" cm="1">
        <f t="array" aca="1" ref="K67" ca="1">IF(B67=0,0,INDIRECT("MRN_"&amp;A67))</f>
        <v>0</v>
      </c>
      <c r="L67" s="2">
        <f t="shared" si="45"/>
        <v>0</v>
      </c>
      <c r="M67" s="2" t="str">
        <f t="shared" si="47"/>
        <v>No</v>
      </c>
      <c r="N67" s="2" t="str">
        <f t="shared" si="46"/>
        <v>No</v>
      </c>
      <c r="O67" s="2" t="str">
        <f t="shared" si="48"/>
        <v>No</v>
      </c>
      <c r="P67" s="2" t="str">
        <f t="shared" si="49"/>
        <v>No</v>
      </c>
      <c r="Q67" s="283"/>
    </row>
    <row r="68" spans="1:17" x14ac:dyDescent="0.25">
      <c r="A68" s="27">
        <v>1</v>
      </c>
      <c r="B68" s="120">
        <f>'Chart 1'!U23</f>
        <v>0</v>
      </c>
      <c r="C68" s="2">
        <f>'Chart 1'!V23</f>
        <v>0</v>
      </c>
      <c r="D68" s="2">
        <f>'Chart 1'!W23</f>
        <v>0</v>
      </c>
      <c r="E68" s="2">
        <f>'Chart 1'!X23</f>
        <v>0</v>
      </c>
      <c r="F68" s="121">
        <f>'Chart 1'!Y23</f>
        <v>0</v>
      </c>
      <c r="G68" s="2">
        <f>'Chart 1'!Z23</f>
        <v>0</v>
      </c>
      <c r="H68" s="2">
        <f>'Chart 1'!AA23</f>
        <v>0</v>
      </c>
      <c r="I68" s="2">
        <f>'Chart 1'!AB23</f>
        <v>0</v>
      </c>
      <c r="J68" s="2">
        <f>'Chart 1'!AC23</f>
        <v>0</v>
      </c>
      <c r="K68" s="2" cm="1">
        <f t="array" aca="1" ref="K68" ca="1">IF(B68=0,0,INDIRECT("MRN_"&amp;A68))</f>
        <v>0</v>
      </c>
      <c r="L68" s="2">
        <f t="shared" si="45"/>
        <v>0</v>
      </c>
      <c r="M68" s="2" t="str">
        <f t="shared" si="47"/>
        <v>No</v>
      </c>
      <c r="N68" s="2" t="str">
        <f t="shared" si="46"/>
        <v>No</v>
      </c>
      <c r="O68" s="2" t="str">
        <f t="shared" si="48"/>
        <v>No</v>
      </c>
      <c r="P68" s="2" t="str">
        <f t="shared" si="49"/>
        <v>No</v>
      </c>
    </row>
    <row r="69" spans="1:17" x14ac:dyDescent="0.25">
      <c r="A69" s="27">
        <v>1</v>
      </c>
      <c r="B69" s="120">
        <f>'Chart 1'!U24</f>
        <v>0</v>
      </c>
      <c r="C69" s="2">
        <f>'Chart 1'!V24</f>
        <v>0</v>
      </c>
      <c r="D69" s="2">
        <f>'Chart 1'!W24</f>
        <v>0</v>
      </c>
      <c r="E69" s="2">
        <f>'Chart 1'!X24</f>
        <v>0</v>
      </c>
      <c r="F69" s="121">
        <f>'Chart 1'!Y24</f>
        <v>0</v>
      </c>
      <c r="G69" s="2">
        <f>'Chart 1'!Z24</f>
        <v>0</v>
      </c>
      <c r="H69" s="2">
        <f>'Chart 1'!AA24</f>
        <v>0</v>
      </c>
      <c r="I69" s="2">
        <f>'Chart 1'!AB24</f>
        <v>0</v>
      </c>
      <c r="J69" s="2">
        <f>'Chart 1'!AC24</f>
        <v>0</v>
      </c>
      <c r="K69" s="2" cm="1">
        <f t="array" aca="1" ref="K69" ca="1">IF(B69=0,0,INDIRECT("MRN_"&amp;A69))</f>
        <v>0</v>
      </c>
      <c r="L69" s="2">
        <f t="shared" si="45"/>
        <v>0</v>
      </c>
      <c r="M69" s="2" t="str">
        <f t="shared" si="47"/>
        <v>No</v>
      </c>
      <c r="N69" s="2" t="str">
        <f t="shared" si="46"/>
        <v>No</v>
      </c>
      <c r="O69" s="2" t="str">
        <f t="shared" si="48"/>
        <v>No</v>
      </c>
      <c r="P69" s="2" t="str">
        <f t="shared" si="49"/>
        <v>No</v>
      </c>
    </row>
    <row r="70" spans="1:17" x14ac:dyDescent="0.25">
      <c r="A70" s="27">
        <v>1</v>
      </c>
      <c r="B70" s="120">
        <f>'Chart 1'!U25</f>
        <v>0</v>
      </c>
      <c r="C70" s="2">
        <f>'Chart 1'!V25</f>
        <v>0</v>
      </c>
      <c r="D70" s="2">
        <f>'Chart 1'!W25</f>
        <v>0</v>
      </c>
      <c r="E70" s="2">
        <f>'Chart 1'!X25</f>
        <v>0</v>
      </c>
      <c r="F70" s="121">
        <f>'Chart 1'!Y25</f>
        <v>0</v>
      </c>
      <c r="G70" s="2">
        <f>'Chart 1'!Z25</f>
        <v>0</v>
      </c>
      <c r="H70" s="2">
        <f>'Chart 1'!AA25</f>
        <v>0</v>
      </c>
      <c r="I70" s="2">
        <f>'Chart 1'!AB25</f>
        <v>0</v>
      </c>
      <c r="J70" s="2">
        <f>'Chart 1'!AC25</f>
        <v>0</v>
      </c>
      <c r="K70" s="2" cm="1">
        <f t="array" aca="1" ref="K70" ca="1">IF(B70=0,0,INDIRECT("MRN_"&amp;A70))</f>
        <v>0</v>
      </c>
      <c r="L70" s="2">
        <f t="shared" si="45"/>
        <v>0</v>
      </c>
      <c r="M70" s="2" t="str">
        <f t="shared" si="47"/>
        <v>No</v>
      </c>
      <c r="N70" s="2" t="str">
        <f t="shared" si="46"/>
        <v>No</v>
      </c>
      <c r="O70" s="2" t="str">
        <f t="shared" si="48"/>
        <v>No</v>
      </c>
      <c r="P70" s="2" t="str">
        <f t="shared" si="49"/>
        <v>No</v>
      </c>
    </row>
    <row r="71" spans="1:17" x14ac:dyDescent="0.25">
      <c r="A71" s="27">
        <v>1</v>
      </c>
      <c r="B71" s="120">
        <f>'Chart 1'!U26</f>
        <v>0</v>
      </c>
      <c r="C71" s="2">
        <f>'Chart 1'!V26</f>
        <v>0</v>
      </c>
      <c r="D71" s="2">
        <f>'Chart 1'!W26</f>
        <v>0</v>
      </c>
      <c r="E71" s="2">
        <f>'Chart 1'!X26</f>
        <v>0</v>
      </c>
      <c r="F71" s="121">
        <f>'Chart 1'!Y26</f>
        <v>0</v>
      </c>
      <c r="G71" s="2">
        <f>'Chart 1'!Z26</f>
        <v>0</v>
      </c>
      <c r="H71" s="2">
        <f>'Chart 1'!AA26</f>
        <v>0</v>
      </c>
      <c r="I71" s="2">
        <f>'Chart 1'!AB26</f>
        <v>0</v>
      </c>
      <c r="J71" s="2">
        <f>'Chart 1'!AC26</f>
        <v>0</v>
      </c>
      <c r="K71" s="2" cm="1">
        <f t="array" aca="1" ref="K71" ca="1">IF(B71=0,0,INDIRECT("MRN_"&amp;A71))</f>
        <v>0</v>
      </c>
      <c r="L71" s="2">
        <f t="shared" si="45"/>
        <v>0</v>
      </c>
      <c r="M71" s="2" t="str">
        <f t="shared" si="47"/>
        <v>No</v>
      </c>
      <c r="N71" s="2" t="str">
        <f t="shared" si="46"/>
        <v>No</v>
      </c>
      <c r="O71" s="2" t="str">
        <f t="shared" si="48"/>
        <v>No</v>
      </c>
      <c r="P71" s="2" t="str">
        <f t="shared" si="49"/>
        <v>No</v>
      </c>
    </row>
    <row r="72" spans="1:17" x14ac:dyDescent="0.25">
      <c r="A72" s="27">
        <v>1</v>
      </c>
      <c r="B72" s="120">
        <f>'Chart 1'!U27</f>
        <v>0</v>
      </c>
      <c r="C72" s="2">
        <f>'Chart 1'!V27</f>
        <v>0</v>
      </c>
      <c r="D72" s="2">
        <f>'Chart 1'!W27</f>
        <v>0</v>
      </c>
      <c r="E72" s="2">
        <f>'Chart 1'!X27</f>
        <v>0</v>
      </c>
      <c r="F72" s="121">
        <f>'Chart 1'!Y27</f>
        <v>0</v>
      </c>
      <c r="G72" s="2">
        <f>'Chart 1'!Z27</f>
        <v>0</v>
      </c>
      <c r="H72" s="2">
        <f>'Chart 1'!AA27</f>
        <v>0</v>
      </c>
      <c r="I72" s="2">
        <f>'Chart 1'!AB27</f>
        <v>0</v>
      </c>
      <c r="J72" s="2">
        <f>'Chart 1'!AC27</f>
        <v>0</v>
      </c>
      <c r="K72" s="2" cm="1">
        <f t="array" aca="1" ref="K72" ca="1">IF(B72=0,0,INDIRECT("MRN_"&amp;A72))</f>
        <v>0</v>
      </c>
      <c r="L72" s="2">
        <f t="shared" si="45"/>
        <v>0</v>
      </c>
      <c r="M72" s="2" t="str">
        <f t="shared" si="47"/>
        <v>No</v>
      </c>
      <c r="N72" s="2" t="str">
        <f t="shared" si="46"/>
        <v>No</v>
      </c>
      <c r="O72" s="2" t="str">
        <f t="shared" si="48"/>
        <v>No</v>
      </c>
      <c r="P72" s="2" t="str">
        <f t="shared" si="49"/>
        <v>No</v>
      </c>
    </row>
    <row r="73" spans="1:17" x14ac:dyDescent="0.25">
      <c r="A73" s="27">
        <v>1</v>
      </c>
      <c r="B73" s="120">
        <f>'Chart 1'!U28</f>
        <v>0</v>
      </c>
      <c r="C73" s="2">
        <f>'Chart 1'!V28</f>
        <v>0</v>
      </c>
      <c r="D73" s="2">
        <f>'Chart 1'!W28</f>
        <v>0</v>
      </c>
      <c r="E73" s="2">
        <f>'Chart 1'!X28</f>
        <v>0</v>
      </c>
      <c r="F73" s="121">
        <f>'Chart 1'!Y28</f>
        <v>0</v>
      </c>
      <c r="G73" s="2">
        <f>'Chart 1'!Z28</f>
        <v>0</v>
      </c>
      <c r="H73" s="2">
        <f>'Chart 1'!AA28</f>
        <v>0</v>
      </c>
      <c r="I73" s="2">
        <f>'Chart 1'!AB28</f>
        <v>0</v>
      </c>
      <c r="J73" s="2">
        <f>'Chart 1'!AC28</f>
        <v>0</v>
      </c>
      <c r="K73" s="2" cm="1">
        <f t="array" aca="1" ref="K73" ca="1">IF(B73=0,0,INDIRECT("MRN_"&amp;A73))</f>
        <v>0</v>
      </c>
      <c r="L73" s="2">
        <f t="shared" si="45"/>
        <v>0</v>
      </c>
      <c r="M73" s="2" t="str">
        <f t="shared" si="47"/>
        <v>No</v>
      </c>
      <c r="N73" s="2" t="str">
        <f t="shared" si="46"/>
        <v>No</v>
      </c>
      <c r="O73" s="2" t="str">
        <f t="shared" si="48"/>
        <v>No</v>
      </c>
      <c r="P73" s="2" t="str">
        <f t="shared" si="49"/>
        <v>No</v>
      </c>
    </row>
    <row r="74" spans="1:17" x14ac:dyDescent="0.25">
      <c r="A74" s="27">
        <v>1</v>
      </c>
      <c r="B74" s="120">
        <f>'Chart 1'!U29</f>
        <v>0</v>
      </c>
      <c r="C74" s="2">
        <f>'Chart 1'!V29</f>
        <v>0</v>
      </c>
      <c r="D74" s="2">
        <f>'Chart 1'!W29</f>
        <v>0</v>
      </c>
      <c r="E74" s="2">
        <f>'Chart 1'!X29</f>
        <v>0</v>
      </c>
      <c r="F74" s="121">
        <f>'Chart 1'!Y29</f>
        <v>0</v>
      </c>
      <c r="G74" s="2">
        <f>'Chart 1'!Z29</f>
        <v>0</v>
      </c>
      <c r="H74" s="2">
        <f>'Chart 1'!AA29</f>
        <v>0</v>
      </c>
      <c r="I74" s="2">
        <f>'Chart 1'!AB29</f>
        <v>0</v>
      </c>
      <c r="J74" s="2">
        <f>'Chart 1'!AC29</f>
        <v>0</v>
      </c>
      <c r="K74" s="2" cm="1">
        <f t="array" aca="1" ref="K74" ca="1">IF(B74=0,0,INDIRECT("MRN_"&amp;A74))</f>
        <v>0</v>
      </c>
      <c r="L74" s="2">
        <f t="shared" si="45"/>
        <v>0</v>
      </c>
      <c r="M74" s="2" t="str">
        <f t="shared" si="47"/>
        <v>No</v>
      </c>
      <c r="N74" s="2" t="str">
        <f t="shared" si="46"/>
        <v>No</v>
      </c>
      <c r="O74" s="2" t="str">
        <f t="shared" si="48"/>
        <v>No</v>
      </c>
      <c r="P74" s="2" t="str">
        <f t="shared" si="49"/>
        <v>No</v>
      </c>
    </row>
    <row r="75" spans="1:17" x14ac:dyDescent="0.25">
      <c r="A75" s="27">
        <v>1</v>
      </c>
      <c r="B75" s="120">
        <f>'Chart 1'!U30</f>
        <v>0</v>
      </c>
      <c r="C75" s="2">
        <f>'Chart 1'!V30</f>
        <v>0</v>
      </c>
      <c r="D75" s="2">
        <f>'Chart 1'!W30</f>
        <v>0</v>
      </c>
      <c r="E75" s="2">
        <f>'Chart 1'!X30</f>
        <v>0</v>
      </c>
      <c r="F75" s="121">
        <f>'Chart 1'!Y30</f>
        <v>0</v>
      </c>
      <c r="G75" s="2">
        <f>'Chart 1'!Z30</f>
        <v>0</v>
      </c>
      <c r="H75" s="2">
        <f>'Chart 1'!AA30</f>
        <v>0</v>
      </c>
      <c r="I75" s="2">
        <f>'Chart 1'!AB30</f>
        <v>0</v>
      </c>
      <c r="J75" s="2">
        <f>'Chart 1'!AC30</f>
        <v>0</v>
      </c>
      <c r="K75" s="2" cm="1">
        <f t="array" aca="1" ref="K75" ca="1">IF(B75=0,0,INDIRECT("MRN_"&amp;A75))</f>
        <v>0</v>
      </c>
      <c r="L75" s="2">
        <f t="shared" si="45"/>
        <v>0</v>
      </c>
      <c r="M75" s="2" t="str">
        <f t="shared" si="47"/>
        <v>No</v>
      </c>
      <c r="N75" s="2" t="str">
        <f t="shared" si="46"/>
        <v>No</v>
      </c>
      <c r="O75" s="2" t="str">
        <f t="shared" si="48"/>
        <v>No</v>
      </c>
      <c r="P75" s="2" t="str">
        <f t="shared" si="49"/>
        <v>No</v>
      </c>
    </row>
    <row r="76" spans="1:17" x14ac:dyDescent="0.25">
      <c r="A76" s="27">
        <v>1</v>
      </c>
      <c r="B76" s="120">
        <f>'Chart 1'!U31</f>
        <v>0</v>
      </c>
      <c r="C76" s="2">
        <f>'Chart 1'!V31</f>
        <v>0</v>
      </c>
      <c r="D76" s="2">
        <f>'Chart 1'!W31</f>
        <v>0</v>
      </c>
      <c r="E76" s="2">
        <f>'Chart 1'!X31</f>
        <v>0</v>
      </c>
      <c r="F76" s="121">
        <f>'Chart 1'!Y31</f>
        <v>0</v>
      </c>
      <c r="G76" s="2">
        <f>'Chart 1'!Z31</f>
        <v>0</v>
      </c>
      <c r="H76" s="2">
        <f>'Chart 1'!AA31</f>
        <v>0</v>
      </c>
      <c r="I76" s="2">
        <f>'Chart 1'!AB31</f>
        <v>0</v>
      </c>
      <c r="J76" s="2">
        <f>'Chart 1'!AC31</f>
        <v>0</v>
      </c>
      <c r="K76" s="2" cm="1">
        <f t="array" aca="1" ref="K76" ca="1">IF(B76=0,0,INDIRECT("MRN_"&amp;A76))</f>
        <v>0</v>
      </c>
      <c r="L76" s="2">
        <f t="shared" si="45"/>
        <v>0</v>
      </c>
      <c r="M76" s="2" t="str">
        <f t="shared" si="47"/>
        <v>No</v>
      </c>
      <c r="N76" s="2" t="str">
        <f t="shared" si="46"/>
        <v>No</v>
      </c>
      <c r="O76" s="2" t="str">
        <f t="shared" si="48"/>
        <v>No</v>
      </c>
      <c r="P76" s="2" t="str">
        <f t="shared" si="49"/>
        <v>No</v>
      </c>
    </row>
    <row r="77" spans="1:17" x14ac:dyDescent="0.25">
      <c r="A77" s="27">
        <v>1</v>
      </c>
      <c r="B77" s="120">
        <f>'Chart 1'!U32</f>
        <v>0</v>
      </c>
      <c r="C77" s="2">
        <f>'Chart 1'!V32</f>
        <v>0</v>
      </c>
      <c r="D77" s="2">
        <f>'Chart 1'!W32</f>
        <v>0</v>
      </c>
      <c r="E77" s="2">
        <f>'Chart 1'!X32</f>
        <v>0</v>
      </c>
      <c r="F77" s="121">
        <f>'Chart 1'!Y32</f>
        <v>0</v>
      </c>
      <c r="G77" s="2">
        <f>'Chart 1'!Z32</f>
        <v>0</v>
      </c>
      <c r="H77" s="2">
        <f>'Chart 1'!AA32</f>
        <v>0</v>
      </c>
      <c r="I77" s="2">
        <f>'Chart 1'!AB32</f>
        <v>0</v>
      </c>
      <c r="J77" s="2">
        <f>'Chart 1'!AC32</f>
        <v>0</v>
      </c>
      <c r="K77" s="2" cm="1">
        <f t="array" aca="1" ref="K77" ca="1">IF(B77=0,0,INDIRECT("MRN_"&amp;A77))</f>
        <v>0</v>
      </c>
      <c r="L77" s="2">
        <f t="shared" si="45"/>
        <v>0</v>
      </c>
      <c r="M77" s="2" t="str">
        <f t="shared" si="47"/>
        <v>No</v>
      </c>
      <c r="N77" s="2" t="str">
        <f t="shared" si="46"/>
        <v>No</v>
      </c>
      <c r="O77" s="2" t="str">
        <f t="shared" si="48"/>
        <v>No</v>
      </c>
      <c r="P77" s="2" t="str">
        <f t="shared" si="49"/>
        <v>No</v>
      </c>
    </row>
    <row r="78" spans="1:17" x14ac:dyDescent="0.25">
      <c r="A78" s="27">
        <v>1</v>
      </c>
      <c r="B78" s="120">
        <f>'Chart 1'!U33</f>
        <v>0</v>
      </c>
      <c r="C78" s="2">
        <f>'Chart 1'!V33</f>
        <v>0</v>
      </c>
      <c r="D78" s="2">
        <f>'Chart 1'!W33</f>
        <v>0</v>
      </c>
      <c r="E78" s="2">
        <f>'Chart 1'!X33</f>
        <v>0</v>
      </c>
      <c r="F78" s="121">
        <f>'Chart 1'!Y33</f>
        <v>0</v>
      </c>
      <c r="G78" s="2">
        <f>'Chart 1'!Z33</f>
        <v>0</v>
      </c>
      <c r="H78" s="2">
        <f>'Chart 1'!AA33</f>
        <v>0</v>
      </c>
      <c r="I78" s="2">
        <f>'Chart 1'!AB33</f>
        <v>0</v>
      </c>
      <c r="J78" s="2">
        <f>'Chart 1'!AC33</f>
        <v>0</v>
      </c>
      <c r="K78" s="2" cm="1">
        <f t="array" aca="1" ref="K78" ca="1">IF(B78=0,0,INDIRECT("MRN_"&amp;A78))</f>
        <v>0</v>
      </c>
      <c r="L78" s="2">
        <f t="shared" si="45"/>
        <v>0</v>
      </c>
      <c r="M78" s="2" t="str">
        <f t="shared" si="47"/>
        <v>No</v>
      </c>
      <c r="N78" s="2" t="str">
        <f t="shared" si="46"/>
        <v>No</v>
      </c>
      <c r="O78" s="2" t="str">
        <f t="shared" si="48"/>
        <v>No</v>
      </c>
      <c r="P78" s="2" t="str">
        <f t="shared" si="49"/>
        <v>No</v>
      </c>
    </row>
    <row r="79" spans="1:17" x14ac:dyDescent="0.25">
      <c r="A79" s="27">
        <v>1</v>
      </c>
      <c r="B79" s="120">
        <f>'Chart 1'!U34</f>
        <v>0</v>
      </c>
      <c r="C79" s="2">
        <f>'Chart 1'!V34</f>
        <v>0</v>
      </c>
      <c r="D79" s="2">
        <f>'Chart 1'!W34</f>
        <v>0</v>
      </c>
      <c r="E79" s="2">
        <f>'Chart 1'!X34</f>
        <v>0</v>
      </c>
      <c r="F79" s="121">
        <f>'Chart 1'!Y34</f>
        <v>0</v>
      </c>
      <c r="G79" s="2">
        <f>'Chart 1'!Z34</f>
        <v>0</v>
      </c>
      <c r="H79" s="2">
        <f>'Chart 1'!AA34</f>
        <v>0</v>
      </c>
      <c r="I79" s="2">
        <f>'Chart 1'!AB34</f>
        <v>0</v>
      </c>
      <c r="J79" s="2">
        <f>'Chart 1'!AC34</f>
        <v>0</v>
      </c>
      <c r="K79" s="2" cm="1">
        <f t="array" aca="1" ref="K79" ca="1">IF(B79=0,0,INDIRECT("MRN_"&amp;A79))</f>
        <v>0</v>
      </c>
      <c r="L79" s="2">
        <f t="shared" si="45"/>
        <v>0</v>
      </c>
      <c r="M79" s="2" t="str">
        <f t="shared" si="47"/>
        <v>No</v>
      </c>
      <c r="N79" s="2" t="str">
        <f t="shared" si="46"/>
        <v>No</v>
      </c>
      <c r="O79" s="2" t="str">
        <f t="shared" si="48"/>
        <v>No</v>
      </c>
      <c r="P79" s="2" t="str">
        <f t="shared" si="49"/>
        <v>No</v>
      </c>
    </row>
    <row r="80" spans="1:17" x14ac:dyDescent="0.25">
      <c r="A80" s="27">
        <v>1</v>
      </c>
      <c r="B80" s="120">
        <f>'Chart 1'!U35</f>
        <v>0</v>
      </c>
      <c r="C80" s="2">
        <f>'Chart 1'!V35</f>
        <v>0</v>
      </c>
      <c r="D80" s="2">
        <f>'Chart 1'!W35</f>
        <v>0</v>
      </c>
      <c r="E80" s="2">
        <f>'Chart 1'!X35</f>
        <v>0</v>
      </c>
      <c r="F80" s="121">
        <f>'Chart 1'!Y35</f>
        <v>0</v>
      </c>
      <c r="G80" s="2">
        <f>'Chart 1'!Z35</f>
        <v>0</v>
      </c>
      <c r="H80" s="2">
        <f>'Chart 1'!AA35</f>
        <v>0</v>
      </c>
      <c r="I80" s="2">
        <f>'Chart 1'!AB35</f>
        <v>0</v>
      </c>
      <c r="J80" s="2">
        <f>'Chart 1'!AC35</f>
        <v>0</v>
      </c>
      <c r="K80" s="2" cm="1">
        <f t="array" aca="1" ref="K80" ca="1">IF(B80=0,0,INDIRECT("MRN_"&amp;A80))</f>
        <v>0</v>
      </c>
      <c r="L80" s="2">
        <f t="shared" ref="L80:L83" si="50">IF(B80=0,0,"Chart_"&amp;A80)</f>
        <v>0</v>
      </c>
      <c r="M80" s="2" t="str">
        <f t="shared" ref="M80:M83" si="51">IF(I80=0,"No","Yes")</f>
        <v>No</v>
      </c>
      <c r="N80" s="2" t="str">
        <f t="shared" ref="N80:N83" si="52">IF(H80=0,"No","Yes")</f>
        <v>No</v>
      </c>
      <c r="O80" s="2" t="str">
        <f t="shared" ref="O80:O83" si="53">IF(N80="Yes","Yes","No")</f>
        <v>No</v>
      </c>
      <c r="P80" s="2" t="str">
        <f t="shared" ref="P80:P83" si="54">IF(M80="yes","Yes","No")</f>
        <v>No</v>
      </c>
    </row>
    <row r="81" spans="1:56" x14ac:dyDescent="0.25">
      <c r="A81" s="27">
        <v>1</v>
      </c>
      <c r="B81" s="120">
        <f>'Chart 1'!U36</f>
        <v>0</v>
      </c>
      <c r="C81" s="2">
        <f>'Chart 1'!V36</f>
        <v>0</v>
      </c>
      <c r="D81" s="2">
        <f>'Chart 1'!W36</f>
        <v>0</v>
      </c>
      <c r="E81" s="2">
        <f>'Chart 1'!X36</f>
        <v>0</v>
      </c>
      <c r="F81" s="121">
        <f>'Chart 1'!Y36</f>
        <v>0</v>
      </c>
      <c r="G81" s="2">
        <f>'Chart 1'!Z36</f>
        <v>0</v>
      </c>
      <c r="H81" s="2">
        <f>'Chart 1'!AA36</f>
        <v>0</v>
      </c>
      <c r="I81" s="2">
        <f>'Chart 1'!AB36</f>
        <v>0</v>
      </c>
      <c r="J81" s="2">
        <f>'Chart 1'!AC36</f>
        <v>0</v>
      </c>
      <c r="K81" s="2" cm="1">
        <f t="array" aca="1" ref="K81" ca="1">IF(B81=0,0,INDIRECT("MRN_"&amp;A81))</f>
        <v>0</v>
      </c>
      <c r="L81" s="2">
        <f t="shared" si="50"/>
        <v>0</v>
      </c>
      <c r="M81" s="2" t="str">
        <f t="shared" si="51"/>
        <v>No</v>
      </c>
      <c r="N81" s="2" t="str">
        <f t="shared" si="52"/>
        <v>No</v>
      </c>
      <c r="O81" s="2" t="str">
        <f t="shared" si="53"/>
        <v>No</v>
      </c>
      <c r="P81" s="2" t="str">
        <f t="shared" si="54"/>
        <v>No</v>
      </c>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row>
    <row r="82" spans="1:56" x14ac:dyDescent="0.25">
      <c r="A82" s="27">
        <v>1</v>
      </c>
      <c r="B82" s="120">
        <f>'Chart 1'!U37</f>
        <v>0</v>
      </c>
      <c r="C82" s="2">
        <f>'Chart 1'!V37</f>
        <v>0</v>
      </c>
      <c r="D82" s="2">
        <f>'Chart 1'!W37</f>
        <v>0</v>
      </c>
      <c r="E82" s="2">
        <f>'Chart 1'!X37</f>
        <v>0</v>
      </c>
      <c r="F82" s="121">
        <f>'Chart 1'!Y37</f>
        <v>0</v>
      </c>
      <c r="G82" s="2">
        <f>'Chart 1'!Z37</f>
        <v>0</v>
      </c>
      <c r="H82" s="2">
        <f>'Chart 1'!AA37</f>
        <v>0</v>
      </c>
      <c r="I82" s="2">
        <f>'Chart 1'!AB37</f>
        <v>0</v>
      </c>
      <c r="J82" s="2">
        <f>'Chart 1'!AC37</f>
        <v>0</v>
      </c>
      <c r="K82" s="2" cm="1">
        <f t="array" aca="1" ref="K82" ca="1">IF(B82=0,0,INDIRECT("MRN_"&amp;A82))</f>
        <v>0</v>
      </c>
      <c r="L82" s="2">
        <f t="shared" ref="L82" si="55">IF(B82=0,0,"Chart_"&amp;A82)</f>
        <v>0</v>
      </c>
      <c r="M82" s="2" t="str">
        <f t="shared" ref="M82" si="56">IF(I82=0,"No","Yes")</f>
        <v>No</v>
      </c>
      <c r="N82" s="2" t="str">
        <f t="shared" ref="N82" si="57">IF(H82=0,"No","Yes")</f>
        <v>No</v>
      </c>
      <c r="O82" s="2" t="str">
        <f t="shared" ref="O82" si="58">IF(N82="Yes","Yes","No")</f>
        <v>No</v>
      </c>
      <c r="P82" s="2" t="str">
        <f t="shared" ref="P82" si="59">IF(M82="yes","Yes","No")</f>
        <v>No</v>
      </c>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row>
    <row r="83" spans="1:56" x14ac:dyDescent="0.25">
      <c r="A83" s="27">
        <v>1</v>
      </c>
      <c r="B83" s="120">
        <f>'Chart 1'!U38</f>
        <v>0</v>
      </c>
      <c r="C83" s="2">
        <f>'Chart 1'!V38</f>
        <v>0</v>
      </c>
      <c r="D83" s="2">
        <f>'Chart 1'!W38</f>
        <v>0</v>
      </c>
      <c r="E83" s="2">
        <f>'Chart 1'!X38</f>
        <v>0</v>
      </c>
      <c r="F83" s="121">
        <f>'Chart 1'!Y38</f>
        <v>0</v>
      </c>
      <c r="G83" s="2">
        <f>'Chart 1'!Z38</f>
        <v>0</v>
      </c>
      <c r="H83" s="2">
        <f>'Chart 1'!AA38</f>
        <v>0</v>
      </c>
      <c r="I83" s="2">
        <f>'Chart 1'!AB38</f>
        <v>0</v>
      </c>
      <c r="J83" s="2">
        <f>'Chart 1'!AC38</f>
        <v>0</v>
      </c>
      <c r="K83" s="2" cm="1">
        <f t="array" aca="1" ref="K83" ca="1">IF(B83=0,0,INDIRECT("MRN_"&amp;A83))</f>
        <v>0</v>
      </c>
      <c r="L83" s="2">
        <f t="shared" si="50"/>
        <v>0</v>
      </c>
      <c r="M83" s="2" t="str">
        <f t="shared" si="51"/>
        <v>No</v>
      </c>
      <c r="N83" s="2" t="str">
        <f t="shared" si="52"/>
        <v>No</v>
      </c>
      <c r="O83" s="2" t="str">
        <f t="shared" si="53"/>
        <v>No</v>
      </c>
      <c r="P83" s="2" t="str">
        <f t="shared" si="54"/>
        <v>No</v>
      </c>
    </row>
    <row r="84" spans="1:56" x14ac:dyDescent="0.25">
      <c r="A84" s="27">
        <v>2</v>
      </c>
      <c r="B84" s="120">
        <f>'Chart 2'!U9</f>
        <v>0</v>
      </c>
      <c r="C84" s="2">
        <f>'Chart 2'!V9</f>
        <v>0</v>
      </c>
      <c r="D84" s="2">
        <f>'Chart 2'!W9</f>
        <v>0</v>
      </c>
      <c r="E84" s="2">
        <f>'Chart 2'!X9</f>
        <v>0</v>
      </c>
      <c r="F84" s="121">
        <f>'Chart 2'!Y9</f>
        <v>0</v>
      </c>
      <c r="G84" s="2">
        <f>'Chart 2'!Z9</f>
        <v>0</v>
      </c>
      <c r="H84" s="2">
        <f>'Chart 2'!AA9</f>
        <v>0</v>
      </c>
      <c r="I84" s="2">
        <f>'Chart 2'!AB9</f>
        <v>0</v>
      </c>
      <c r="J84" s="2">
        <f>'Chart 2'!AC9</f>
        <v>0</v>
      </c>
      <c r="K84" s="2" cm="1">
        <f t="array" aca="1" ref="K84" ca="1">IF(B84=0,0,INDIRECT("MRN_"&amp;A84))</f>
        <v>0</v>
      </c>
      <c r="L84" s="2">
        <f t="shared" si="45"/>
        <v>0</v>
      </c>
      <c r="M84" s="2" t="str">
        <f t="shared" si="47"/>
        <v>No</v>
      </c>
      <c r="N84" s="2" t="str">
        <f t="shared" si="46"/>
        <v>No</v>
      </c>
      <c r="O84" s="2" t="str">
        <f t="shared" si="48"/>
        <v>No</v>
      </c>
      <c r="P84" s="2" t="str">
        <f t="shared" si="49"/>
        <v>No</v>
      </c>
    </row>
    <row r="85" spans="1:56" x14ac:dyDescent="0.25">
      <c r="A85" s="27">
        <v>2</v>
      </c>
      <c r="B85" s="120">
        <f>'Chart 2'!U10</f>
        <v>0</v>
      </c>
      <c r="C85" s="2">
        <f>'Chart 2'!V10</f>
        <v>0</v>
      </c>
      <c r="D85" s="2">
        <f>'Chart 2'!W10</f>
        <v>0</v>
      </c>
      <c r="E85" s="2">
        <f>'Chart 2'!X10</f>
        <v>0</v>
      </c>
      <c r="F85" s="121">
        <f>'Chart 2'!Y10</f>
        <v>0</v>
      </c>
      <c r="G85" s="2">
        <f>'Chart 2'!Z10</f>
        <v>0</v>
      </c>
      <c r="H85" s="2">
        <f>'Chart 2'!AA10</f>
        <v>0</v>
      </c>
      <c r="I85" s="2">
        <f>'Chart 2'!AB10</f>
        <v>0</v>
      </c>
      <c r="J85" s="2">
        <f>'Chart 2'!AC10</f>
        <v>0</v>
      </c>
      <c r="K85" s="2" cm="1">
        <f t="array" aca="1" ref="K85" ca="1">IF(B85=0,0,INDIRECT("MRN_"&amp;A85))</f>
        <v>0</v>
      </c>
      <c r="L85" s="2">
        <f t="shared" ref="L85:L104" si="60">IF(B85=0,0,"Chart_"&amp;A85)</f>
        <v>0</v>
      </c>
      <c r="M85" s="2" t="str">
        <f t="shared" ref="M85:M104" si="61">IF(I85=0,"No","Yes")</f>
        <v>No</v>
      </c>
      <c r="N85" s="2" t="str">
        <f t="shared" ref="N85:N104" si="62">IF(H85=0,"No","Yes")</f>
        <v>No</v>
      </c>
      <c r="O85" s="2" t="str">
        <f t="shared" ref="O85:O104" si="63">IF(N85="Yes","Yes","No")</f>
        <v>No</v>
      </c>
      <c r="P85" s="2" t="str">
        <f t="shared" ref="P85:P104" si="64">IF(M85="yes","Yes","No")</f>
        <v>No</v>
      </c>
      <c r="S85" s="22"/>
    </row>
    <row r="86" spans="1:56" x14ac:dyDescent="0.25">
      <c r="A86" s="27">
        <v>2</v>
      </c>
      <c r="B86" s="120">
        <f>'Chart 2'!U11</f>
        <v>0</v>
      </c>
      <c r="C86" s="2">
        <f>'Chart 2'!V11</f>
        <v>0</v>
      </c>
      <c r="D86" s="2">
        <f>'Chart 2'!W11</f>
        <v>0</v>
      </c>
      <c r="E86" s="2">
        <f>'Chart 2'!X11</f>
        <v>0</v>
      </c>
      <c r="F86" s="121">
        <f>'Chart 2'!Y11</f>
        <v>0</v>
      </c>
      <c r="G86" s="2">
        <f>'Chart 2'!Z11</f>
        <v>0</v>
      </c>
      <c r="H86" s="2">
        <f>'Chart 2'!AA11</f>
        <v>0</v>
      </c>
      <c r="I86" s="2">
        <f>'Chart 2'!AB11</f>
        <v>0</v>
      </c>
      <c r="J86" s="2">
        <f>'Chart 2'!AC11</f>
        <v>0</v>
      </c>
      <c r="K86" s="2" cm="1">
        <f t="array" aca="1" ref="K86" ca="1">IF(B86=0,0,INDIRECT("MRN_"&amp;A86))</f>
        <v>0</v>
      </c>
      <c r="L86" s="2">
        <f t="shared" si="60"/>
        <v>0</v>
      </c>
      <c r="M86" s="2" t="str">
        <f t="shared" si="61"/>
        <v>No</v>
      </c>
      <c r="N86" s="2" t="str">
        <f t="shared" si="62"/>
        <v>No</v>
      </c>
      <c r="O86" s="2" t="str">
        <f t="shared" si="63"/>
        <v>No</v>
      </c>
      <c r="P86" s="2" t="str">
        <f t="shared" si="64"/>
        <v>No</v>
      </c>
    </row>
    <row r="87" spans="1:56" x14ac:dyDescent="0.25">
      <c r="A87" s="27">
        <v>2</v>
      </c>
      <c r="B87" s="120">
        <f>'Chart 2'!U12</f>
        <v>0</v>
      </c>
      <c r="C87" s="2">
        <f>'Chart 2'!V12</f>
        <v>0</v>
      </c>
      <c r="D87" s="2">
        <f>'Chart 2'!W12</f>
        <v>0</v>
      </c>
      <c r="E87" s="2">
        <f>'Chart 2'!X12</f>
        <v>0</v>
      </c>
      <c r="F87" s="121">
        <f>'Chart 2'!Y12</f>
        <v>0</v>
      </c>
      <c r="G87" s="2">
        <f>'Chart 2'!Z12</f>
        <v>0</v>
      </c>
      <c r="H87" s="2">
        <f>'Chart 2'!AA12</f>
        <v>0</v>
      </c>
      <c r="I87" s="2">
        <f>'Chart 2'!AB12</f>
        <v>0</v>
      </c>
      <c r="J87" s="2">
        <f>'Chart 2'!AC12</f>
        <v>0</v>
      </c>
      <c r="K87" s="2" cm="1">
        <f t="array" aca="1" ref="K87" ca="1">IF(B87=0,0,INDIRECT("MRN_"&amp;A87))</f>
        <v>0</v>
      </c>
      <c r="L87" s="2">
        <f t="shared" si="60"/>
        <v>0</v>
      </c>
      <c r="M87" s="2" t="str">
        <f t="shared" si="61"/>
        <v>No</v>
      </c>
      <c r="N87" s="2" t="str">
        <f t="shared" si="62"/>
        <v>No</v>
      </c>
      <c r="O87" s="2" t="str">
        <f t="shared" si="63"/>
        <v>No</v>
      </c>
      <c r="P87" s="2" t="str">
        <f t="shared" si="64"/>
        <v>No</v>
      </c>
    </row>
    <row r="88" spans="1:56" x14ac:dyDescent="0.25">
      <c r="A88" s="27">
        <v>2</v>
      </c>
      <c r="B88" s="120">
        <f>'Chart 2'!U13</f>
        <v>0</v>
      </c>
      <c r="C88" s="2">
        <f>'Chart 2'!V13</f>
        <v>0</v>
      </c>
      <c r="D88" s="2">
        <f>'Chart 2'!W13</f>
        <v>0</v>
      </c>
      <c r="E88" s="2">
        <f>'Chart 2'!X13</f>
        <v>0</v>
      </c>
      <c r="F88" s="121">
        <f>'Chart 2'!Y13</f>
        <v>0</v>
      </c>
      <c r="G88" s="2">
        <f>'Chart 2'!Z13</f>
        <v>0</v>
      </c>
      <c r="H88" s="2">
        <f>'Chart 2'!AA13</f>
        <v>0</v>
      </c>
      <c r="I88" s="2">
        <f>'Chart 2'!AB13</f>
        <v>0</v>
      </c>
      <c r="J88" s="2">
        <f>'Chart 2'!AC13</f>
        <v>0</v>
      </c>
      <c r="K88" s="2" cm="1">
        <f t="array" aca="1" ref="K88" ca="1">IF(B88=0,0,INDIRECT("MRN_"&amp;A88))</f>
        <v>0</v>
      </c>
      <c r="L88" s="2">
        <f t="shared" si="60"/>
        <v>0</v>
      </c>
      <c r="M88" s="2" t="str">
        <f t="shared" si="61"/>
        <v>No</v>
      </c>
      <c r="N88" s="2" t="str">
        <f t="shared" si="62"/>
        <v>No</v>
      </c>
      <c r="O88" s="2" t="str">
        <f t="shared" si="63"/>
        <v>No</v>
      </c>
      <c r="P88" s="2" t="str">
        <f t="shared" si="64"/>
        <v>No</v>
      </c>
    </row>
    <row r="89" spans="1:56" x14ac:dyDescent="0.25">
      <c r="A89" s="27">
        <v>2</v>
      </c>
      <c r="B89" s="120">
        <f>'Chart 2'!U14</f>
        <v>0</v>
      </c>
      <c r="C89" s="2">
        <f>'Chart 2'!V14</f>
        <v>0</v>
      </c>
      <c r="D89" s="2">
        <f>'Chart 2'!W14</f>
        <v>0</v>
      </c>
      <c r="E89" s="2">
        <f>'Chart 2'!X14</f>
        <v>0</v>
      </c>
      <c r="F89" s="121">
        <f>'Chart 2'!Y14</f>
        <v>0</v>
      </c>
      <c r="G89" s="2">
        <f>'Chart 2'!Z14</f>
        <v>0</v>
      </c>
      <c r="H89" s="2">
        <f>'Chart 2'!AA14</f>
        <v>0</v>
      </c>
      <c r="I89" s="2">
        <f>'Chart 2'!AB14</f>
        <v>0</v>
      </c>
      <c r="J89" s="2">
        <f>'Chart 2'!AC14</f>
        <v>0</v>
      </c>
      <c r="K89" s="2" cm="1">
        <f t="array" aca="1" ref="K89" ca="1">IF(B89=0,0,INDIRECT("MRN_"&amp;A89))</f>
        <v>0</v>
      </c>
      <c r="L89" s="2">
        <f t="shared" si="60"/>
        <v>0</v>
      </c>
      <c r="M89" s="2" t="str">
        <f t="shared" si="61"/>
        <v>No</v>
      </c>
      <c r="N89" s="2" t="str">
        <f t="shared" si="62"/>
        <v>No</v>
      </c>
      <c r="O89" s="2" t="str">
        <f t="shared" si="63"/>
        <v>No</v>
      </c>
      <c r="P89" s="2" t="str">
        <f t="shared" si="64"/>
        <v>No</v>
      </c>
    </row>
    <row r="90" spans="1:56" x14ac:dyDescent="0.25">
      <c r="A90" s="27">
        <v>2</v>
      </c>
      <c r="B90" s="120">
        <f>'Chart 2'!U15</f>
        <v>0</v>
      </c>
      <c r="C90" s="2">
        <f>'Chart 2'!V15</f>
        <v>0</v>
      </c>
      <c r="D90" s="2">
        <f>'Chart 2'!W15</f>
        <v>0</v>
      </c>
      <c r="E90" s="2">
        <f>'Chart 2'!X15</f>
        <v>0</v>
      </c>
      <c r="F90" s="121">
        <f>'Chart 2'!Y15</f>
        <v>0</v>
      </c>
      <c r="G90" s="2">
        <f>'Chart 2'!Z15</f>
        <v>0</v>
      </c>
      <c r="H90" s="2">
        <f>'Chart 2'!AA15</f>
        <v>0</v>
      </c>
      <c r="I90" s="2">
        <f>'Chart 2'!AB15</f>
        <v>0</v>
      </c>
      <c r="J90" s="2">
        <f>'Chart 2'!AC15</f>
        <v>0</v>
      </c>
      <c r="K90" s="2" cm="1">
        <f t="array" aca="1" ref="K90" ca="1">IF(B90=0,0,INDIRECT("MRN_"&amp;A90))</f>
        <v>0</v>
      </c>
      <c r="L90" s="2">
        <f t="shared" si="60"/>
        <v>0</v>
      </c>
      <c r="M90" s="2" t="str">
        <f t="shared" si="61"/>
        <v>No</v>
      </c>
      <c r="N90" s="2" t="str">
        <f t="shared" si="62"/>
        <v>No</v>
      </c>
      <c r="O90" s="2" t="str">
        <f t="shared" si="63"/>
        <v>No</v>
      </c>
      <c r="P90" s="2" t="str">
        <f t="shared" si="64"/>
        <v>No</v>
      </c>
    </row>
    <row r="91" spans="1:56" x14ac:dyDescent="0.25">
      <c r="A91" s="27">
        <v>2</v>
      </c>
      <c r="B91" s="120">
        <f>'Chart 2'!U16</f>
        <v>0</v>
      </c>
      <c r="C91" s="2">
        <f>'Chart 2'!V16</f>
        <v>0</v>
      </c>
      <c r="D91" s="2">
        <f>'Chart 2'!W16</f>
        <v>0</v>
      </c>
      <c r="E91" s="2">
        <f>'Chart 2'!X16</f>
        <v>0</v>
      </c>
      <c r="F91" s="121">
        <f>'Chart 2'!Y16</f>
        <v>0</v>
      </c>
      <c r="G91" s="2">
        <f>'Chart 2'!Z16</f>
        <v>0</v>
      </c>
      <c r="H91" s="2">
        <f>'Chart 2'!AA16</f>
        <v>0</v>
      </c>
      <c r="I91" s="2">
        <f>'Chart 2'!AB16</f>
        <v>0</v>
      </c>
      <c r="J91" s="2">
        <f>'Chart 2'!AC16</f>
        <v>0</v>
      </c>
      <c r="K91" s="2" cm="1">
        <f t="array" aca="1" ref="K91" ca="1">IF(B91=0,0,INDIRECT("MRN_"&amp;A91))</f>
        <v>0</v>
      </c>
      <c r="L91" s="2">
        <f t="shared" si="60"/>
        <v>0</v>
      </c>
      <c r="M91" s="2" t="str">
        <f t="shared" si="61"/>
        <v>No</v>
      </c>
      <c r="N91" s="2" t="str">
        <f t="shared" si="62"/>
        <v>No</v>
      </c>
      <c r="O91" s="2" t="str">
        <f t="shared" si="63"/>
        <v>No</v>
      </c>
      <c r="P91" s="2" t="str">
        <f t="shared" si="64"/>
        <v>No</v>
      </c>
    </row>
    <row r="92" spans="1:56" x14ac:dyDescent="0.25">
      <c r="A92" s="27">
        <v>2</v>
      </c>
      <c r="B92" s="120">
        <f>'Chart 2'!U17</f>
        <v>0</v>
      </c>
      <c r="C92" s="2">
        <f>'Chart 2'!V17</f>
        <v>0</v>
      </c>
      <c r="D92" s="2">
        <f>'Chart 2'!W17</f>
        <v>0</v>
      </c>
      <c r="E92" s="2">
        <f>'Chart 2'!X17</f>
        <v>0</v>
      </c>
      <c r="F92" s="121">
        <f>'Chart 2'!Y17</f>
        <v>0</v>
      </c>
      <c r="G92" s="2">
        <f>'Chart 2'!Z17</f>
        <v>0</v>
      </c>
      <c r="H92" s="2">
        <f>'Chart 2'!AA17</f>
        <v>0</v>
      </c>
      <c r="I92" s="2">
        <f>'Chart 2'!AB17</f>
        <v>0</v>
      </c>
      <c r="J92" s="2">
        <f>'Chart 2'!AC17</f>
        <v>0</v>
      </c>
      <c r="K92" s="2" cm="1">
        <f t="array" aca="1" ref="K92" ca="1">IF(B92=0,0,INDIRECT("MRN_"&amp;A92))</f>
        <v>0</v>
      </c>
      <c r="L92" s="2">
        <f t="shared" si="60"/>
        <v>0</v>
      </c>
      <c r="M92" s="2" t="str">
        <f t="shared" si="61"/>
        <v>No</v>
      </c>
      <c r="N92" s="2" t="str">
        <f t="shared" si="62"/>
        <v>No</v>
      </c>
      <c r="O92" s="2" t="str">
        <f t="shared" si="63"/>
        <v>No</v>
      </c>
      <c r="P92" s="2" t="str">
        <f t="shared" si="64"/>
        <v>No</v>
      </c>
    </row>
    <row r="93" spans="1:56" x14ac:dyDescent="0.25">
      <c r="A93" s="27">
        <v>2</v>
      </c>
      <c r="B93" s="120">
        <f>'Chart 2'!U18</f>
        <v>0</v>
      </c>
      <c r="C93" s="2">
        <f>'Chart 2'!V18</f>
        <v>0</v>
      </c>
      <c r="D93" s="2">
        <f>'Chart 2'!W18</f>
        <v>0</v>
      </c>
      <c r="E93" s="2">
        <f>'Chart 2'!X18</f>
        <v>0</v>
      </c>
      <c r="F93" s="121">
        <f>'Chart 2'!Y18</f>
        <v>0</v>
      </c>
      <c r="G93" s="2">
        <f>'Chart 2'!Z18</f>
        <v>0</v>
      </c>
      <c r="H93" s="2">
        <f>'Chart 2'!AA18</f>
        <v>0</v>
      </c>
      <c r="I93" s="2">
        <f>'Chart 2'!AB18</f>
        <v>0</v>
      </c>
      <c r="J93" s="2">
        <f>'Chart 2'!AC18</f>
        <v>0</v>
      </c>
      <c r="K93" s="2" cm="1">
        <f t="array" aca="1" ref="K93" ca="1">IF(B93=0,0,INDIRECT("MRN_"&amp;A93))</f>
        <v>0</v>
      </c>
      <c r="L93" s="2">
        <f t="shared" si="60"/>
        <v>0</v>
      </c>
      <c r="M93" s="2" t="str">
        <f t="shared" si="61"/>
        <v>No</v>
      </c>
      <c r="N93" s="2" t="str">
        <f t="shared" si="62"/>
        <v>No</v>
      </c>
      <c r="O93" s="2" t="str">
        <f t="shared" si="63"/>
        <v>No</v>
      </c>
      <c r="P93" s="2" t="str">
        <f t="shared" si="64"/>
        <v>No</v>
      </c>
    </row>
    <row r="94" spans="1:56" x14ac:dyDescent="0.25">
      <c r="A94" s="27">
        <v>2</v>
      </c>
      <c r="B94" s="120">
        <f>'Chart 2'!U19</f>
        <v>0</v>
      </c>
      <c r="C94" s="2">
        <f>'Chart 2'!V19</f>
        <v>0</v>
      </c>
      <c r="D94" s="2">
        <f>'Chart 2'!W19</f>
        <v>0</v>
      </c>
      <c r="E94" s="2">
        <f>'Chart 2'!X19</f>
        <v>0</v>
      </c>
      <c r="F94" s="121">
        <f>'Chart 2'!Y19</f>
        <v>0</v>
      </c>
      <c r="G94" s="2">
        <f>'Chart 2'!Z19</f>
        <v>0</v>
      </c>
      <c r="H94" s="2">
        <f>'Chart 2'!AA19</f>
        <v>0</v>
      </c>
      <c r="I94" s="2">
        <f>'Chart 2'!AB19</f>
        <v>0</v>
      </c>
      <c r="J94" s="2">
        <f>'Chart 2'!AC19</f>
        <v>0</v>
      </c>
      <c r="K94" s="2" cm="1">
        <f t="array" aca="1" ref="K94" ca="1">IF(B94=0,0,INDIRECT("MRN_"&amp;A94))</f>
        <v>0</v>
      </c>
      <c r="L94" s="2">
        <f t="shared" si="60"/>
        <v>0</v>
      </c>
      <c r="M94" s="2" t="str">
        <f t="shared" si="61"/>
        <v>No</v>
      </c>
      <c r="N94" s="2" t="str">
        <f t="shared" si="62"/>
        <v>No</v>
      </c>
      <c r="O94" s="2" t="str">
        <f t="shared" si="63"/>
        <v>No</v>
      </c>
      <c r="P94" s="2" t="str">
        <f t="shared" si="64"/>
        <v>No</v>
      </c>
    </row>
    <row r="95" spans="1:56" x14ac:dyDescent="0.25">
      <c r="A95" s="27">
        <v>2</v>
      </c>
      <c r="B95" s="120">
        <f>'Chart 2'!U20</f>
        <v>0</v>
      </c>
      <c r="C95" s="2">
        <f>'Chart 2'!V20</f>
        <v>0</v>
      </c>
      <c r="D95" s="2">
        <f>'Chart 2'!W20</f>
        <v>0</v>
      </c>
      <c r="E95" s="2">
        <f>'Chart 2'!X20</f>
        <v>0</v>
      </c>
      <c r="F95" s="121">
        <f>'Chart 2'!Y20</f>
        <v>0</v>
      </c>
      <c r="G95" s="2">
        <f>'Chart 2'!Z20</f>
        <v>0</v>
      </c>
      <c r="H95" s="2">
        <f>'Chart 2'!AA20</f>
        <v>0</v>
      </c>
      <c r="I95" s="2">
        <f>'Chart 2'!AB20</f>
        <v>0</v>
      </c>
      <c r="J95" s="2">
        <f>'Chart 2'!AC20</f>
        <v>0</v>
      </c>
      <c r="K95" s="2" cm="1">
        <f t="array" aca="1" ref="K95" ca="1">IF(B95=0,0,INDIRECT("MRN_"&amp;A95))</f>
        <v>0</v>
      </c>
      <c r="L95" s="2">
        <f t="shared" si="60"/>
        <v>0</v>
      </c>
      <c r="M95" s="2" t="str">
        <f t="shared" si="61"/>
        <v>No</v>
      </c>
      <c r="N95" s="2" t="str">
        <f t="shared" si="62"/>
        <v>No</v>
      </c>
      <c r="O95" s="2" t="str">
        <f t="shared" si="63"/>
        <v>No</v>
      </c>
      <c r="P95" s="2" t="str">
        <f t="shared" si="64"/>
        <v>No</v>
      </c>
    </row>
    <row r="96" spans="1:56" x14ac:dyDescent="0.25">
      <c r="A96" s="27">
        <v>2</v>
      </c>
      <c r="B96" s="120">
        <f>'Chart 2'!U21</f>
        <v>0</v>
      </c>
      <c r="C96" s="2">
        <f>'Chart 2'!V21</f>
        <v>0</v>
      </c>
      <c r="D96" s="2">
        <f>'Chart 2'!W21</f>
        <v>0</v>
      </c>
      <c r="E96" s="2">
        <f>'Chart 2'!X21</f>
        <v>0</v>
      </c>
      <c r="F96" s="121">
        <f>'Chart 2'!Y21</f>
        <v>0</v>
      </c>
      <c r="G96" s="2">
        <f>'Chart 2'!Z21</f>
        <v>0</v>
      </c>
      <c r="H96" s="2">
        <f>'Chart 2'!AA21</f>
        <v>0</v>
      </c>
      <c r="I96" s="2">
        <f>'Chart 2'!AB21</f>
        <v>0</v>
      </c>
      <c r="J96" s="2">
        <f>'Chart 2'!AC21</f>
        <v>0</v>
      </c>
      <c r="K96" s="2" cm="1">
        <f t="array" aca="1" ref="K96" ca="1">IF(B96=0,0,INDIRECT("MRN_"&amp;A96))</f>
        <v>0</v>
      </c>
      <c r="L96" s="2">
        <f t="shared" si="60"/>
        <v>0</v>
      </c>
      <c r="M96" s="2" t="str">
        <f t="shared" si="61"/>
        <v>No</v>
      </c>
      <c r="N96" s="2" t="str">
        <f t="shared" si="62"/>
        <v>No</v>
      </c>
      <c r="O96" s="2" t="str">
        <f t="shared" si="63"/>
        <v>No</v>
      </c>
      <c r="P96" s="2" t="str">
        <f t="shared" si="64"/>
        <v>No</v>
      </c>
    </row>
    <row r="97" spans="1:16" x14ac:dyDescent="0.25">
      <c r="A97" s="27">
        <v>2</v>
      </c>
      <c r="B97" s="120">
        <f>'Chart 2'!U22</f>
        <v>0</v>
      </c>
      <c r="C97" s="2">
        <f>'Chart 2'!V22</f>
        <v>0</v>
      </c>
      <c r="D97" s="2">
        <f>'Chart 2'!W22</f>
        <v>0</v>
      </c>
      <c r="E97" s="2">
        <f>'Chart 2'!X22</f>
        <v>0</v>
      </c>
      <c r="F97" s="121">
        <f>'Chart 2'!Y22</f>
        <v>0</v>
      </c>
      <c r="G97" s="2">
        <f>'Chart 2'!Z22</f>
        <v>0</v>
      </c>
      <c r="H97" s="2">
        <f>'Chart 2'!AA22</f>
        <v>0</v>
      </c>
      <c r="I97" s="2">
        <f>'Chart 2'!AB22</f>
        <v>0</v>
      </c>
      <c r="J97" s="2">
        <f>'Chart 2'!AC22</f>
        <v>0</v>
      </c>
      <c r="K97" s="2" cm="1">
        <f t="array" aca="1" ref="K97" ca="1">IF(B97=0,0,INDIRECT("MRN_"&amp;A97))</f>
        <v>0</v>
      </c>
      <c r="L97" s="2">
        <f t="shared" si="60"/>
        <v>0</v>
      </c>
      <c r="M97" s="2" t="str">
        <f t="shared" si="61"/>
        <v>No</v>
      </c>
      <c r="N97" s="2" t="str">
        <f t="shared" si="62"/>
        <v>No</v>
      </c>
      <c r="O97" s="2" t="str">
        <f t="shared" si="63"/>
        <v>No</v>
      </c>
      <c r="P97" s="2" t="str">
        <f t="shared" si="64"/>
        <v>No</v>
      </c>
    </row>
    <row r="98" spans="1:16" x14ac:dyDescent="0.25">
      <c r="A98" s="27">
        <v>2</v>
      </c>
      <c r="B98" s="120">
        <f>'Chart 2'!U23</f>
        <v>0</v>
      </c>
      <c r="C98" s="2">
        <f>'Chart 2'!V23</f>
        <v>0</v>
      </c>
      <c r="D98" s="2">
        <f>'Chart 2'!W23</f>
        <v>0</v>
      </c>
      <c r="E98" s="2">
        <f>'Chart 2'!X23</f>
        <v>0</v>
      </c>
      <c r="F98" s="121">
        <f>'Chart 2'!Y23</f>
        <v>0</v>
      </c>
      <c r="G98" s="2">
        <f>'Chart 2'!Z23</f>
        <v>0</v>
      </c>
      <c r="H98" s="2">
        <f>'Chart 2'!AA23</f>
        <v>0</v>
      </c>
      <c r="I98" s="2">
        <f>'Chart 2'!AB23</f>
        <v>0</v>
      </c>
      <c r="J98" s="2">
        <f>'Chart 2'!AC23</f>
        <v>0</v>
      </c>
      <c r="K98" s="2" cm="1">
        <f t="array" aca="1" ref="K98" ca="1">IF(B98=0,0,INDIRECT("MRN_"&amp;A98))</f>
        <v>0</v>
      </c>
      <c r="L98" s="2">
        <f t="shared" si="60"/>
        <v>0</v>
      </c>
      <c r="M98" s="2" t="str">
        <f t="shared" si="61"/>
        <v>No</v>
      </c>
      <c r="N98" s="2" t="str">
        <f t="shared" si="62"/>
        <v>No</v>
      </c>
      <c r="O98" s="2" t="str">
        <f t="shared" si="63"/>
        <v>No</v>
      </c>
      <c r="P98" s="2" t="str">
        <f t="shared" si="64"/>
        <v>No</v>
      </c>
    </row>
    <row r="99" spans="1:16" x14ac:dyDescent="0.25">
      <c r="A99" s="27">
        <v>2</v>
      </c>
      <c r="B99" s="120">
        <f>'Chart 2'!U24</f>
        <v>0</v>
      </c>
      <c r="C99" s="2">
        <f>'Chart 2'!V24</f>
        <v>0</v>
      </c>
      <c r="D99" s="2">
        <f>'Chart 2'!W24</f>
        <v>0</v>
      </c>
      <c r="E99" s="2">
        <f>'Chart 2'!X24</f>
        <v>0</v>
      </c>
      <c r="F99" s="121">
        <f>'Chart 2'!Y24</f>
        <v>0</v>
      </c>
      <c r="G99" s="2">
        <f>'Chart 2'!Z24</f>
        <v>0</v>
      </c>
      <c r="H99" s="2">
        <f>'Chart 2'!AA24</f>
        <v>0</v>
      </c>
      <c r="I99" s="2">
        <f>'Chart 2'!AB24</f>
        <v>0</v>
      </c>
      <c r="J99" s="2">
        <f>'Chart 2'!AC24</f>
        <v>0</v>
      </c>
      <c r="K99" s="2" cm="1">
        <f t="array" aca="1" ref="K99" ca="1">IF(B99=0,0,INDIRECT("MRN_"&amp;A99))</f>
        <v>0</v>
      </c>
      <c r="L99" s="2">
        <f t="shared" si="60"/>
        <v>0</v>
      </c>
      <c r="M99" s="2" t="str">
        <f t="shared" si="61"/>
        <v>No</v>
      </c>
      <c r="N99" s="2" t="str">
        <f t="shared" si="62"/>
        <v>No</v>
      </c>
      <c r="O99" s="2" t="str">
        <f t="shared" si="63"/>
        <v>No</v>
      </c>
      <c r="P99" s="2" t="str">
        <f t="shared" si="64"/>
        <v>No</v>
      </c>
    </row>
    <row r="100" spans="1:16" x14ac:dyDescent="0.25">
      <c r="A100" s="27">
        <v>2</v>
      </c>
      <c r="B100" s="120">
        <f>'Chart 2'!U25</f>
        <v>0</v>
      </c>
      <c r="C100" s="2">
        <f>'Chart 2'!V25</f>
        <v>0</v>
      </c>
      <c r="D100" s="2">
        <f>'Chart 2'!W25</f>
        <v>0</v>
      </c>
      <c r="E100" s="2">
        <f>'Chart 2'!X25</f>
        <v>0</v>
      </c>
      <c r="F100" s="121">
        <f>'Chart 2'!Y25</f>
        <v>0</v>
      </c>
      <c r="G100" s="2">
        <f>'Chart 2'!Z25</f>
        <v>0</v>
      </c>
      <c r="H100" s="2">
        <f>'Chart 2'!AA25</f>
        <v>0</v>
      </c>
      <c r="I100" s="2">
        <f>'Chart 2'!AB25</f>
        <v>0</v>
      </c>
      <c r="J100" s="2">
        <f>'Chart 2'!AC25</f>
        <v>0</v>
      </c>
      <c r="K100" s="2" cm="1">
        <f t="array" aca="1" ref="K100" ca="1">IF(B100=0,0,INDIRECT("MRN_"&amp;A100))</f>
        <v>0</v>
      </c>
      <c r="L100" s="2">
        <f t="shared" si="60"/>
        <v>0</v>
      </c>
      <c r="M100" s="2" t="str">
        <f t="shared" si="61"/>
        <v>No</v>
      </c>
      <c r="N100" s="2" t="str">
        <f t="shared" si="62"/>
        <v>No</v>
      </c>
      <c r="O100" s="2" t="str">
        <f t="shared" si="63"/>
        <v>No</v>
      </c>
      <c r="P100" s="2" t="str">
        <f t="shared" si="64"/>
        <v>No</v>
      </c>
    </row>
    <row r="101" spans="1:16" x14ac:dyDescent="0.25">
      <c r="A101" s="27">
        <v>2</v>
      </c>
      <c r="B101" s="120">
        <f>'Chart 2'!U26</f>
        <v>0</v>
      </c>
      <c r="C101" s="2">
        <f>'Chart 2'!V26</f>
        <v>0</v>
      </c>
      <c r="D101" s="2">
        <f>'Chart 2'!W26</f>
        <v>0</v>
      </c>
      <c r="E101" s="2">
        <f>'Chart 2'!X26</f>
        <v>0</v>
      </c>
      <c r="F101" s="121">
        <f>'Chart 2'!Y26</f>
        <v>0</v>
      </c>
      <c r="G101" s="2">
        <f>'Chart 2'!Z26</f>
        <v>0</v>
      </c>
      <c r="H101" s="2">
        <f>'Chart 2'!AA26</f>
        <v>0</v>
      </c>
      <c r="I101" s="2">
        <f>'Chart 2'!AB26</f>
        <v>0</v>
      </c>
      <c r="J101" s="2">
        <f>'Chart 2'!AC26</f>
        <v>0</v>
      </c>
      <c r="K101" s="2" cm="1">
        <f t="array" aca="1" ref="K101" ca="1">IF(B101=0,0,INDIRECT("MRN_"&amp;A101))</f>
        <v>0</v>
      </c>
      <c r="L101" s="2">
        <f t="shared" si="60"/>
        <v>0</v>
      </c>
      <c r="M101" s="2" t="str">
        <f t="shared" si="61"/>
        <v>No</v>
      </c>
      <c r="N101" s="2" t="str">
        <f t="shared" si="62"/>
        <v>No</v>
      </c>
      <c r="O101" s="2" t="str">
        <f t="shared" si="63"/>
        <v>No</v>
      </c>
      <c r="P101" s="2" t="str">
        <f t="shared" si="64"/>
        <v>No</v>
      </c>
    </row>
    <row r="102" spans="1:16" x14ac:dyDescent="0.25">
      <c r="A102" s="27">
        <v>2</v>
      </c>
      <c r="B102" s="120">
        <f>'Chart 2'!U27</f>
        <v>0</v>
      </c>
      <c r="C102" s="2">
        <f>'Chart 2'!V27</f>
        <v>0</v>
      </c>
      <c r="D102" s="2">
        <f>'Chart 2'!W27</f>
        <v>0</v>
      </c>
      <c r="E102" s="2">
        <f>'Chart 2'!X27</f>
        <v>0</v>
      </c>
      <c r="F102" s="121">
        <f>'Chart 2'!Y27</f>
        <v>0</v>
      </c>
      <c r="G102" s="2">
        <f>'Chart 2'!Z27</f>
        <v>0</v>
      </c>
      <c r="H102" s="2">
        <f>'Chart 2'!AA27</f>
        <v>0</v>
      </c>
      <c r="I102" s="2">
        <f>'Chart 2'!AB27</f>
        <v>0</v>
      </c>
      <c r="J102" s="2">
        <f>'Chart 2'!AC27</f>
        <v>0</v>
      </c>
      <c r="K102" s="2" cm="1">
        <f t="array" aca="1" ref="K102" ca="1">IF(B102=0,0,INDIRECT("MRN_"&amp;A102))</f>
        <v>0</v>
      </c>
      <c r="L102" s="2">
        <f t="shared" si="60"/>
        <v>0</v>
      </c>
      <c r="M102" s="2" t="str">
        <f t="shared" si="61"/>
        <v>No</v>
      </c>
      <c r="N102" s="2" t="str">
        <f t="shared" si="62"/>
        <v>No</v>
      </c>
      <c r="O102" s="2" t="str">
        <f t="shared" si="63"/>
        <v>No</v>
      </c>
      <c r="P102" s="2" t="str">
        <f t="shared" si="64"/>
        <v>No</v>
      </c>
    </row>
    <row r="103" spans="1:16" x14ac:dyDescent="0.25">
      <c r="A103" s="27">
        <v>2</v>
      </c>
      <c r="B103" s="120">
        <f>'Chart 2'!U28</f>
        <v>0</v>
      </c>
      <c r="C103" s="2">
        <f>'Chart 2'!V28</f>
        <v>0</v>
      </c>
      <c r="D103" s="2">
        <f>'Chart 2'!W28</f>
        <v>0</v>
      </c>
      <c r="E103" s="2">
        <f>'Chart 2'!X28</f>
        <v>0</v>
      </c>
      <c r="F103" s="121">
        <f>'Chart 2'!Y28</f>
        <v>0</v>
      </c>
      <c r="G103" s="2">
        <f>'Chart 2'!Z28</f>
        <v>0</v>
      </c>
      <c r="H103" s="2">
        <f>'Chart 2'!AA28</f>
        <v>0</v>
      </c>
      <c r="I103" s="2">
        <f>'Chart 2'!AB28</f>
        <v>0</v>
      </c>
      <c r="J103" s="2">
        <f>'Chart 2'!AC28</f>
        <v>0</v>
      </c>
      <c r="K103" s="2" cm="1">
        <f t="array" aca="1" ref="K103" ca="1">IF(B103=0,0,INDIRECT("MRN_"&amp;A103))</f>
        <v>0</v>
      </c>
      <c r="L103" s="2">
        <f t="shared" si="60"/>
        <v>0</v>
      </c>
      <c r="M103" s="2" t="str">
        <f t="shared" si="61"/>
        <v>No</v>
      </c>
      <c r="N103" s="2" t="str">
        <f t="shared" si="62"/>
        <v>No</v>
      </c>
      <c r="O103" s="2" t="str">
        <f t="shared" si="63"/>
        <v>No</v>
      </c>
      <c r="P103" s="2" t="str">
        <f t="shared" si="64"/>
        <v>No</v>
      </c>
    </row>
    <row r="104" spans="1:16" x14ac:dyDescent="0.25">
      <c r="A104" s="27">
        <v>2</v>
      </c>
      <c r="B104" s="120">
        <f>'Chart 2'!U29</f>
        <v>0</v>
      </c>
      <c r="C104" s="2">
        <f>'Chart 2'!V29</f>
        <v>0</v>
      </c>
      <c r="D104" s="2">
        <f>'Chart 2'!W29</f>
        <v>0</v>
      </c>
      <c r="E104" s="2">
        <f>'Chart 2'!X29</f>
        <v>0</v>
      </c>
      <c r="F104" s="121">
        <f>'Chart 2'!Y29</f>
        <v>0</v>
      </c>
      <c r="G104" s="2">
        <f>'Chart 2'!Z29</f>
        <v>0</v>
      </c>
      <c r="H104" s="2">
        <f>'Chart 2'!AA29</f>
        <v>0</v>
      </c>
      <c r="I104" s="2">
        <f>'Chart 2'!AB29</f>
        <v>0</v>
      </c>
      <c r="J104" s="2">
        <f>'Chart 2'!AC29</f>
        <v>0</v>
      </c>
      <c r="K104" s="2" cm="1">
        <f t="array" aca="1" ref="K104" ca="1">IF(B104=0,0,INDIRECT("MRN_"&amp;A104))</f>
        <v>0</v>
      </c>
      <c r="L104" s="2">
        <f t="shared" si="60"/>
        <v>0</v>
      </c>
      <c r="M104" s="2" t="str">
        <f t="shared" si="61"/>
        <v>No</v>
      </c>
      <c r="N104" s="2" t="str">
        <f t="shared" si="62"/>
        <v>No</v>
      </c>
      <c r="O104" s="2" t="str">
        <f t="shared" si="63"/>
        <v>No</v>
      </c>
      <c r="P104" s="2" t="str">
        <f t="shared" si="64"/>
        <v>No</v>
      </c>
    </row>
    <row r="105" spans="1:16" x14ac:dyDescent="0.25">
      <c r="A105" s="27">
        <v>2</v>
      </c>
      <c r="B105" s="120">
        <f>'Chart 2'!U30</f>
        <v>0</v>
      </c>
      <c r="C105" s="2">
        <f>'Chart 2'!V30</f>
        <v>0</v>
      </c>
      <c r="D105" s="2">
        <f>'Chart 2'!W30</f>
        <v>0</v>
      </c>
      <c r="E105" s="2">
        <f>'Chart 2'!X30</f>
        <v>0</v>
      </c>
      <c r="F105" s="121">
        <f>'Chart 2'!Y30</f>
        <v>0</v>
      </c>
      <c r="G105" s="2">
        <f>'Chart 2'!Z30</f>
        <v>0</v>
      </c>
      <c r="H105" s="2">
        <f>'Chart 2'!AA30</f>
        <v>0</v>
      </c>
      <c r="I105" s="2">
        <f>'Chart 2'!AB30</f>
        <v>0</v>
      </c>
      <c r="J105" s="2">
        <f>'Chart 2'!AC30</f>
        <v>0</v>
      </c>
      <c r="K105" s="2" cm="1">
        <f t="array" aca="1" ref="K105" ca="1">IF(B105=0,0,INDIRECT("MRN_"&amp;A105))</f>
        <v>0</v>
      </c>
      <c r="L105" s="2">
        <f t="shared" ref="L105:L113" si="65">IF(B105=0,0,"Chart_"&amp;A105)</f>
        <v>0</v>
      </c>
      <c r="M105" s="2" t="str">
        <f t="shared" ref="M105:M113" si="66">IF(I105=0,"No","Yes")</f>
        <v>No</v>
      </c>
      <c r="N105" s="2" t="str">
        <f t="shared" ref="N105:N113" si="67">IF(H105=0,"No","Yes")</f>
        <v>No</v>
      </c>
      <c r="O105" s="2" t="str">
        <f t="shared" ref="O105:O113" si="68">IF(N105="Yes","Yes","No")</f>
        <v>No</v>
      </c>
      <c r="P105" s="2" t="str">
        <f t="shared" ref="P105:P113" si="69">IF(M105="yes","Yes","No")</f>
        <v>No</v>
      </c>
    </row>
    <row r="106" spans="1:16" x14ac:dyDescent="0.25">
      <c r="A106" s="27">
        <v>2</v>
      </c>
      <c r="B106" s="120">
        <f>'Chart 2'!U31</f>
        <v>0</v>
      </c>
      <c r="C106" s="2">
        <f>'Chart 2'!V31</f>
        <v>0</v>
      </c>
      <c r="D106" s="2">
        <f>'Chart 2'!W31</f>
        <v>0</v>
      </c>
      <c r="E106" s="2">
        <f>'Chart 2'!X31</f>
        <v>0</v>
      </c>
      <c r="F106" s="121">
        <f>'Chart 2'!Y31</f>
        <v>0</v>
      </c>
      <c r="G106" s="2">
        <f>'Chart 2'!Z31</f>
        <v>0</v>
      </c>
      <c r="H106" s="2">
        <f>'Chart 2'!AA31</f>
        <v>0</v>
      </c>
      <c r="I106" s="2">
        <f>'Chart 2'!AB31</f>
        <v>0</v>
      </c>
      <c r="J106" s="2">
        <f>'Chart 2'!AC31</f>
        <v>0</v>
      </c>
      <c r="K106" s="2" cm="1">
        <f t="array" aca="1" ref="K106" ca="1">IF(B106=0,0,INDIRECT("MRN_"&amp;A106))</f>
        <v>0</v>
      </c>
      <c r="L106" s="2">
        <f t="shared" si="65"/>
        <v>0</v>
      </c>
      <c r="M106" s="2" t="str">
        <f t="shared" si="66"/>
        <v>No</v>
      </c>
      <c r="N106" s="2" t="str">
        <f t="shared" si="67"/>
        <v>No</v>
      </c>
      <c r="O106" s="2" t="str">
        <f t="shared" si="68"/>
        <v>No</v>
      </c>
      <c r="P106" s="2" t="str">
        <f t="shared" si="69"/>
        <v>No</v>
      </c>
    </row>
    <row r="107" spans="1:16" x14ac:dyDescent="0.25">
      <c r="A107" s="27">
        <v>2</v>
      </c>
      <c r="B107" s="120">
        <f>'Chart 2'!U32</f>
        <v>0</v>
      </c>
      <c r="C107" s="2">
        <f>'Chart 2'!V32</f>
        <v>0</v>
      </c>
      <c r="D107" s="2">
        <f>'Chart 2'!W32</f>
        <v>0</v>
      </c>
      <c r="E107" s="2">
        <f>'Chart 2'!X32</f>
        <v>0</v>
      </c>
      <c r="F107" s="121">
        <f>'Chart 2'!Y32</f>
        <v>0</v>
      </c>
      <c r="G107" s="2">
        <f>'Chart 2'!Z32</f>
        <v>0</v>
      </c>
      <c r="H107" s="2">
        <f>'Chart 2'!AA32</f>
        <v>0</v>
      </c>
      <c r="I107" s="2">
        <f>'Chart 2'!AB32</f>
        <v>0</v>
      </c>
      <c r="J107" s="2">
        <f>'Chart 2'!AC32</f>
        <v>0</v>
      </c>
      <c r="K107" s="2" cm="1">
        <f t="array" aca="1" ref="K107" ca="1">IF(B107=0,0,INDIRECT("MRN_"&amp;A107))</f>
        <v>0</v>
      </c>
      <c r="L107" s="2">
        <f t="shared" si="65"/>
        <v>0</v>
      </c>
      <c r="M107" s="2" t="str">
        <f t="shared" si="66"/>
        <v>No</v>
      </c>
      <c r="N107" s="2" t="str">
        <f t="shared" si="67"/>
        <v>No</v>
      </c>
      <c r="O107" s="2" t="str">
        <f t="shared" si="68"/>
        <v>No</v>
      </c>
      <c r="P107" s="2" t="str">
        <f t="shared" si="69"/>
        <v>No</v>
      </c>
    </row>
    <row r="108" spans="1:16" x14ac:dyDescent="0.25">
      <c r="A108" s="27">
        <v>2</v>
      </c>
      <c r="B108" s="120">
        <f>'Chart 2'!U33</f>
        <v>0</v>
      </c>
      <c r="C108" s="2">
        <f>'Chart 2'!V33</f>
        <v>0</v>
      </c>
      <c r="D108" s="2">
        <f>'Chart 2'!W33</f>
        <v>0</v>
      </c>
      <c r="E108" s="2">
        <f>'Chart 2'!X33</f>
        <v>0</v>
      </c>
      <c r="F108" s="121">
        <f>'Chart 2'!Y33</f>
        <v>0</v>
      </c>
      <c r="G108" s="2">
        <f>'Chart 2'!Z33</f>
        <v>0</v>
      </c>
      <c r="H108" s="2">
        <f>'Chart 2'!AA33</f>
        <v>0</v>
      </c>
      <c r="I108" s="2">
        <f>'Chart 2'!AB33</f>
        <v>0</v>
      </c>
      <c r="J108" s="2">
        <f>'Chart 2'!AC33</f>
        <v>0</v>
      </c>
      <c r="K108" s="2" cm="1">
        <f t="array" aca="1" ref="K108" ca="1">IF(B108=0,0,INDIRECT("MRN_"&amp;A108))</f>
        <v>0</v>
      </c>
      <c r="L108" s="2">
        <f t="shared" si="65"/>
        <v>0</v>
      </c>
      <c r="M108" s="2" t="str">
        <f t="shared" si="66"/>
        <v>No</v>
      </c>
      <c r="N108" s="2" t="str">
        <f t="shared" si="67"/>
        <v>No</v>
      </c>
      <c r="O108" s="2" t="str">
        <f t="shared" si="68"/>
        <v>No</v>
      </c>
      <c r="P108" s="2" t="str">
        <f t="shared" si="69"/>
        <v>No</v>
      </c>
    </row>
    <row r="109" spans="1:16" x14ac:dyDescent="0.25">
      <c r="A109" s="27">
        <v>2</v>
      </c>
      <c r="B109" s="120">
        <f>'Chart 2'!U34</f>
        <v>0</v>
      </c>
      <c r="C109" s="2">
        <f>'Chart 2'!V34</f>
        <v>0</v>
      </c>
      <c r="D109" s="2">
        <f>'Chart 2'!W34</f>
        <v>0</v>
      </c>
      <c r="E109" s="2">
        <f>'Chart 2'!X34</f>
        <v>0</v>
      </c>
      <c r="F109" s="121">
        <f>'Chart 2'!Y34</f>
        <v>0</v>
      </c>
      <c r="G109" s="2">
        <f>'Chart 2'!Z34</f>
        <v>0</v>
      </c>
      <c r="H109" s="2">
        <f>'Chart 2'!AA34</f>
        <v>0</v>
      </c>
      <c r="I109" s="2">
        <f>'Chart 2'!AB34</f>
        <v>0</v>
      </c>
      <c r="J109" s="2">
        <f>'Chart 2'!AC34</f>
        <v>0</v>
      </c>
      <c r="K109" s="2" cm="1">
        <f t="array" aca="1" ref="K109" ca="1">IF(B109=0,0,INDIRECT("MRN_"&amp;A109))</f>
        <v>0</v>
      </c>
      <c r="L109" s="2">
        <f t="shared" si="65"/>
        <v>0</v>
      </c>
      <c r="M109" s="2" t="str">
        <f t="shared" si="66"/>
        <v>No</v>
      </c>
      <c r="N109" s="2" t="str">
        <f t="shared" si="67"/>
        <v>No</v>
      </c>
      <c r="O109" s="2" t="str">
        <f t="shared" si="68"/>
        <v>No</v>
      </c>
      <c r="P109" s="2" t="str">
        <f t="shared" si="69"/>
        <v>No</v>
      </c>
    </row>
    <row r="110" spans="1:16" x14ac:dyDescent="0.25">
      <c r="A110" s="27">
        <v>2</v>
      </c>
      <c r="B110" s="120">
        <f>'Chart 2'!U35</f>
        <v>0</v>
      </c>
      <c r="C110" s="2">
        <f>'Chart 2'!V35</f>
        <v>0</v>
      </c>
      <c r="D110" s="2">
        <f>'Chart 2'!W35</f>
        <v>0</v>
      </c>
      <c r="E110" s="2">
        <f>'Chart 2'!X35</f>
        <v>0</v>
      </c>
      <c r="F110" s="121">
        <f>'Chart 2'!Y35</f>
        <v>0</v>
      </c>
      <c r="G110" s="2">
        <f>'Chart 2'!Z35</f>
        <v>0</v>
      </c>
      <c r="H110" s="2">
        <f>'Chart 2'!AA35</f>
        <v>0</v>
      </c>
      <c r="I110" s="2">
        <f>'Chart 2'!AB35</f>
        <v>0</v>
      </c>
      <c r="J110" s="2">
        <f>'Chart 2'!AC35</f>
        <v>0</v>
      </c>
      <c r="K110" s="2" cm="1">
        <f t="array" aca="1" ref="K110" ca="1">IF(B110=0,0,INDIRECT("MRN_"&amp;A110))</f>
        <v>0</v>
      </c>
      <c r="L110" s="2">
        <f t="shared" si="65"/>
        <v>0</v>
      </c>
      <c r="M110" s="2" t="str">
        <f t="shared" si="66"/>
        <v>No</v>
      </c>
      <c r="N110" s="2" t="str">
        <f t="shared" si="67"/>
        <v>No</v>
      </c>
      <c r="O110" s="2" t="str">
        <f t="shared" si="68"/>
        <v>No</v>
      </c>
      <c r="P110" s="2" t="str">
        <f t="shared" si="69"/>
        <v>No</v>
      </c>
    </row>
    <row r="111" spans="1:16" x14ac:dyDescent="0.25">
      <c r="A111" s="27">
        <v>2</v>
      </c>
      <c r="B111" s="120">
        <f>'Chart 2'!U36</f>
        <v>0</v>
      </c>
      <c r="C111" s="2">
        <f>'Chart 2'!V36</f>
        <v>0</v>
      </c>
      <c r="D111" s="2">
        <f>'Chart 2'!W36</f>
        <v>0</v>
      </c>
      <c r="E111" s="2">
        <f>'Chart 2'!X36</f>
        <v>0</v>
      </c>
      <c r="F111" s="121">
        <f>'Chart 2'!Y36</f>
        <v>0</v>
      </c>
      <c r="G111" s="2">
        <f>'Chart 2'!Z36</f>
        <v>0</v>
      </c>
      <c r="H111" s="2">
        <f>'Chart 2'!AA36</f>
        <v>0</v>
      </c>
      <c r="I111" s="2">
        <f>'Chart 2'!AB36</f>
        <v>0</v>
      </c>
      <c r="J111" s="2">
        <f>'Chart 2'!AC36</f>
        <v>0</v>
      </c>
      <c r="K111" s="2" cm="1">
        <f t="array" aca="1" ref="K111" ca="1">IF(B111=0,0,INDIRECT("MRN_"&amp;A111))</f>
        <v>0</v>
      </c>
      <c r="L111" s="2">
        <f t="shared" si="65"/>
        <v>0</v>
      </c>
      <c r="M111" s="2" t="str">
        <f t="shared" si="66"/>
        <v>No</v>
      </c>
      <c r="N111" s="2" t="str">
        <f t="shared" si="67"/>
        <v>No</v>
      </c>
      <c r="O111" s="2" t="str">
        <f t="shared" si="68"/>
        <v>No</v>
      </c>
      <c r="P111" s="2" t="str">
        <f t="shared" si="69"/>
        <v>No</v>
      </c>
    </row>
    <row r="112" spans="1:16" x14ac:dyDescent="0.25">
      <c r="A112" s="27">
        <v>2</v>
      </c>
      <c r="B112" s="120">
        <f>'Chart 2'!U37</f>
        <v>0</v>
      </c>
      <c r="C112" s="2">
        <f>'Chart 2'!V37</f>
        <v>0</v>
      </c>
      <c r="D112" s="2">
        <f>'Chart 2'!W37</f>
        <v>0</v>
      </c>
      <c r="E112" s="2">
        <f>'Chart 2'!X37</f>
        <v>0</v>
      </c>
      <c r="F112" s="121">
        <f>'Chart 2'!Y37</f>
        <v>0</v>
      </c>
      <c r="G112" s="2">
        <f>'Chart 2'!Z37</f>
        <v>0</v>
      </c>
      <c r="H112" s="2">
        <f>'Chart 2'!AA37</f>
        <v>0</v>
      </c>
      <c r="I112" s="2">
        <f>'Chart 2'!AB37</f>
        <v>0</v>
      </c>
      <c r="J112" s="2">
        <f>'Chart 2'!AC37</f>
        <v>0</v>
      </c>
      <c r="K112" s="2" cm="1">
        <f t="array" aca="1" ref="K112" ca="1">IF(B112=0,0,INDIRECT("MRN_"&amp;A112))</f>
        <v>0</v>
      </c>
      <c r="L112" s="2">
        <f t="shared" si="65"/>
        <v>0</v>
      </c>
      <c r="M112" s="2" t="str">
        <f t="shared" si="66"/>
        <v>No</v>
      </c>
      <c r="N112" s="2" t="str">
        <f t="shared" si="67"/>
        <v>No</v>
      </c>
      <c r="O112" s="2" t="str">
        <f t="shared" si="68"/>
        <v>No</v>
      </c>
      <c r="P112" s="2" t="str">
        <f t="shared" si="69"/>
        <v>No</v>
      </c>
    </row>
    <row r="113" spans="1:16" x14ac:dyDescent="0.25">
      <c r="A113" s="27">
        <v>2</v>
      </c>
      <c r="B113" s="120">
        <f>'Chart 2'!U38</f>
        <v>0</v>
      </c>
      <c r="C113" s="2">
        <f>'Chart 2'!V38</f>
        <v>0</v>
      </c>
      <c r="D113" s="2">
        <f>'Chart 2'!W38</f>
        <v>0</v>
      </c>
      <c r="E113" s="2">
        <f>'Chart 2'!X38</f>
        <v>0</v>
      </c>
      <c r="F113" s="121">
        <f>'Chart 2'!Y38</f>
        <v>0</v>
      </c>
      <c r="G113" s="2">
        <f>'Chart 2'!Z38</f>
        <v>0</v>
      </c>
      <c r="H113" s="2">
        <f>'Chart 2'!AA38</f>
        <v>0</v>
      </c>
      <c r="I113" s="2">
        <f>'Chart 2'!AB38</f>
        <v>0</v>
      </c>
      <c r="J113" s="2">
        <f>'Chart 2'!AC38</f>
        <v>0</v>
      </c>
      <c r="K113" s="2" cm="1">
        <f t="array" aca="1" ref="K113" ca="1">IF(B113=0,0,INDIRECT("MRN_"&amp;A113))</f>
        <v>0</v>
      </c>
      <c r="L113" s="2">
        <f t="shared" si="65"/>
        <v>0</v>
      </c>
      <c r="M113" s="2" t="str">
        <f t="shared" si="66"/>
        <v>No</v>
      </c>
      <c r="N113" s="2" t="str">
        <f t="shared" si="67"/>
        <v>No</v>
      </c>
      <c r="O113" s="2" t="str">
        <f t="shared" si="68"/>
        <v>No</v>
      </c>
      <c r="P113" s="2" t="str">
        <f t="shared" si="69"/>
        <v>No</v>
      </c>
    </row>
    <row r="114" spans="1:16" x14ac:dyDescent="0.25">
      <c r="A114" s="27">
        <v>3</v>
      </c>
      <c r="B114" s="120">
        <f>'Chart 3'!U9</f>
        <v>0</v>
      </c>
      <c r="C114" s="2">
        <f>'Chart 3'!V9</f>
        <v>0</v>
      </c>
      <c r="D114" s="2">
        <f>'Chart 3'!W9</f>
        <v>0</v>
      </c>
      <c r="E114" s="120">
        <f>'Chart 3'!X9</f>
        <v>0</v>
      </c>
      <c r="F114" s="121">
        <f>'Chart 3'!Y9</f>
        <v>0</v>
      </c>
      <c r="G114" s="2">
        <f>'Chart 3'!Z9</f>
        <v>0</v>
      </c>
      <c r="H114" s="2">
        <f>'Chart 3'!AA9</f>
        <v>0</v>
      </c>
      <c r="I114" s="2">
        <f>'Chart 3'!AB9</f>
        <v>0</v>
      </c>
      <c r="J114" s="2">
        <f>'Chart 3'!AC9</f>
        <v>0</v>
      </c>
      <c r="K114" s="2" cm="1">
        <f t="array" aca="1" ref="K114" ca="1">IF(B114=0,0,INDIRECT("MRN_"&amp;A114))</f>
        <v>0</v>
      </c>
      <c r="L114" s="2">
        <f t="shared" si="45"/>
        <v>0</v>
      </c>
      <c r="M114" s="2" t="str">
        <f t="shared" si="47"/>
        <v>No</v>
      </c>
      <c r="N114" s="2" t="str">
        <f t="shared" si="46"/>
        <v>No</v>
      </c>
      <c r="O114" s="2" t="str">
        <f t="shared" si="48"/>
        <v>No</v>
      </c>
      <c r="P114" s="2" t="str">
        <f t="shared" si="49"/>
        <v>No</v>
      </c>
    </row>
    <row r="115" spans="1:16" x14ac:dyDescent="0.25">
      <c r="A115" s="27">
        <v>3</v>
      </c>
      <c r="B115" s="120">
        <f>'Chart 3'!U10</f>
        <v>0</v>
      </c>
      <c r="C115" s="2">
        <f>'Chart 3'!V10</f>
        <v>0</v>
      </c>
      <c r="D115" s="2">
        <f>'Chart 3'!W10</f>
        <v>0</v>
      </c>
      <c r="E115" s="120">
        <f>'Chart 3'!X10</f>
        <v>0</v>
      </c>
      <c r="F115" s="121">
        <f>'Chart 3'!Y10</f>
        <v>0</v>
      </c>
      <c r="G115" s="2">
        <f>'Chart 3'!Z10</f>
        <v>0</v>
      </c>
      <c r="H115" s="2">
        <f>'Chart 3'!AA10</f>
        <v>0</v>
      </c>
      <c r="I115" s="2">
        <f>'Chart 3'!AB10</f>
        <v>0</v>
      </c>
      <c r="J115" s="2">
        <f>'Chart 3'!AC10</f>
        <v>0</v>
      </c>
      <c r="K115" s="2" cm="1">
        <f t="array" aca="1" ref="K115" ca="1">IF(B115=0,0,INDIRECT("MRN_"&amp;A115))</f>
        <v>0</v>
      </c>
      <c r="L115" s="2">
        <f t="shared" ref="L115:L143" si="70">IF(B115=0,0,"Chart_"&amp;A115)</f>
        <v>0</v>
      </c>
      <c r="M115" s="2" t="str">
        <f t="shared" ref="M115:M143" si="71">IF(I115=0,"No","Yes")</f>
        <v>No</v>
      </c>
      <c r="N115" s="2" t="str">
        <f t="shared" ref="N115:N143" si="72">IF(H115=0,"No","Yes")</f>
        <v>No</v>
      </c>
      <c r="O115" s="2" t="str">
        <f t="shared" ref="O115:O143" si="73">IF(N115="Yes","Yes","No")</f>
        <v>No</v>
      </c>
      <c r="P115" s="2" t="str">
        <f t="shared" ref="P115:P143" si="74">IF(M115="yes","Yes","No")</f>
        <v>No</v>
      </c>
    </row>
    <row r="116" spans="1:16" x14ac:dyDescent="0.25">
      <c r="A116" s="27">
        <v>3</v>
      </c>
      <c r="B116" s="120">
        <f>'Chart 3'!U11</f>
        <v>0</v>
      </c>
      <c r="C116" s="2">
        <f>'Chart 3'!V11</f>
        <v>0</v>
      </c>
      <c r="D116" s="2">
        <f>'Chart 3'!W11</f>
        <v>0</v>
      </c>
      <c r="E116" s="120">
        <f>'Chart 3'!X11</f>
        <v>0</v>
      </c>
      <c r="F116" s="121">
        <f>'Chart 3'!Y11</f>
        <v>0</v>
      </c>
      <c r="G116" s="2">
        <f>'Chart 3'!Z11</f>
        <v>0</v>
      </c>
      <c r="H116" s="2">
        <f>'Chart 3'!AA11</f>
        <v>0</v>
      </c>
      <c r="I116" s="2">
        <f>'Chart 3'!AB11</f>
        <v>0</v>
      </c>
      <c r="J116" s="2">
        <f>'Chart 3'!AC11</f>
        <v>0</v>
      </c>
      <c r="K116" s="2" cm="1">
        <f t="array" aca="1" ref="K116" ca="1">IF(B116=0,0,INDIRECT("MRN_"&amp;A116))</f>
        <v>0</v>
      </c>
      <c r="L116" s="2">
        <f t="shared" si="70"/>
        <v>0</v>
      </c>
      <c r="M116" s="2" t="str">
        <f t="shared" si="71"/>
        <v>No</v>
      </c>
      <c r="N116" s="2" t="str">
        <f t="shared" si="72"/>
        <v>No</v>
      </c>
      <c r="O116" s="2" t="str">
        <f t="shared" si="73"/>
        <v>No</v>
      </c>
      <c r="P116" s="2" t="str">
        <f t="shared" si="74"/>
        <v>No</v>
      </c>
    </row>
    <row r="117" spans="1:16" x14ac:dyDescent="0.25">
      <c r="A117" s="27">
        <v>3</v>
      </c>
      <c r="B117" s="120">
        <f>'Chart 3'!U12</f>
        <v>0</v>
      </c>
      <c r="C117" s="2">
        <f>'Chart 3'!V12</f>
        <v>0</v>
      </c>
      <c r="D117" s="2">
        <f>'Chart 3'!W12</f>
        <v>0</v>
      </c>
      <c r="E117" s="120">
        <f>'Chart 3'!X12</f>
        <v>0</v>
      </c>
      <c r="F117" s="121">
        <f>'Chart 3'!Y12</f>
        <v>0</v>
      </c>
      <c r="G117" s="2">
        <f>'Chart 3'!Z12</f>
        <v>0</v>
      </c>
      <c r="H117" s="2">
        <f>'Chart 3'!AA12</f>
        <v>0</v>
      </c>
      <c r="I117" s="2">
        <f>'Chart 3'!AB12</f>
        <v>0</v>
      </c>
      <c r="J117" s="2">
        <f>'Chart 3'!AC12</f>
        <v>0</v>
      </c>
      <c r="K117" s="2" cm="1">
        <f t="array" aca="1" ref="K117" ca="1">IF(B117=0,0,INDIRECT("MRN_"&amp;A117))</f>
        <v>0</v>
      </c>
      <c r="L117" s="2">
        <f t="shared" si="70"/>
        <v>0</v>
      </c>
      <c r="M117" s="2" t="str">
        <f t="shared" si="71"/>
        <v>No</v>
      </c>
      <c r="N117" s="2" t="str">
        <f t="shared" si="72"/>
        <v>No</v>
      </c>
      <c r="O117" s="2" t="str">
        <f t="shared" si="73"/>
        <v>No</v>
      </c>
      <c r="P117" s="2" t="str">
        <f t="shared" si="74"/>
        <v>No</v>
      </c>
    </row>
    <row r="118" spans="1:16" x14ac:dyDescent="0.25">
      <c r="A118" s="27">
        <v>3</v>
      </c>
      <c r="B118" s="120">
        <f>'Chart 3'!U13</f>
        <v>0</v>
      </c>
      <c r="C118" s="2">
        <f>'Chart 3'!V13</f>
        <v>0</v>
      </c>
      <c r="D118" s="2">
        <f>'Chart 3'!W13</f>
        <v>0</v>
      </c>
      <c r="E118" s="120">
        <f>'Chart 3'!X13</f>
        <v>0</v>
      </c>
      <c r="F118" s="121">
        <f>'Chart 3'!Y13</f>
        <v>0</v>
      </c>
      <c r="G118" s="2">
        <f>'Chart 3'!Z13</f>
        <v>0</v>
      </c>
      <c r="H118" s="2">
        <f>'Chart 3'!AA13</f>
        <v>0</v>
      </c>
      <c r="I118" s="2">
        <f>'Chart 3'!AB13</f>
        <v>0</v>
      </c>
      <c r="J118" s="2">
        <f>'Chart 3'!AC13</f>
        <v>0</v>
      </c>
      <c r="K118" s="2" cm="1">
        <f t="array" aca="1" ref="K118" ca="1">IF(B118=0,0,INDIRECT("MRN_"&amp;A118))</f>
        <v>0</v>
      </c>
      <c r="L118" s="2">
        <f t="shared" si="70"/>
        <v>0</v>
      </c>
      <c r="M118" s="2" t="str">
        <f t="shared" si="71"/>
        <v>No</v>
      </c>
      <c r="N118" s="2" t="str">
        <f t="shared" si="72"/>
        <v>No</v>
      </c>
      <c r="O118" s="2" t="str">
        <f t="shared" si="73"/>
        <v>No</v>
      </c>
      <c r="P118" s="2" t="str">
        <f t="shared" si="74"/>
        <v>No</v>
      </c>
    </row>
    <row r="119" spans="1:16" x14ac:dyDescent="0.25">
      <c r="A119" s="27">
        <v>3</v>
      </c>
      <c r="B119" s="120">
        <f>'Chart 3'!U14</f>
        <v>0</v>
      </c>
      <c r="C119" s="2">
        <f>'Chart 3'!V14</f>
        <v>0</v>
      </c>
      <c r="D119" s="2">
        <f>'Chart 3'!W14</f>
        <v>0</v>
      </c>
      <c r="E119" s="120">
        <f>'Chart 3'!X14</f>
        <v>0</v>
      </c>
      <c r="F119" s="121">
        <f>'Chart 3'!Y14</f>
        <v>0</v>
      </c>
      <c r="G119" s="2">
        <f>'Chart 3'!Z14</f>
        <v>0</v>
      </c>
      <c r="H119" s="2">
        <f>'Chart 3'!AA14</f>
        <v>0</v>
      </c>
      <c r="I119" s="2">
        <f>'Chart 3'!AB14</f>
        <v>0</v>
      </c>
      <c r="J119" s="2">
        <f>'Chart 3'!AC14</f>
        <v>0</v>
      </c>
      <c r="K119" s="2" cm="1">
        <f t="array" aca="1" ref="K119" ca="1">IF(B119=0,0,INDIRECT("MRN_"&amp;A119))</f>
        <v>0</v>
      </c>
      <c r="L119" s="2">
        <f t="shared" si="70"/>
        <v>0</v>
      </c>
      <c r="M119" s="2" t="str">
        <f t="shared" si="71"/>
        <v>No</v>
      </c>
      <c r="N119" s="2" t="str">
        <f t="shared" si="72"/>
        <v>No</v>
      </c>
      <c r="O119" s="2" t="str">
        <f t="shared" si="73"/>
        <v>No</v>
      </c>
      <c r="P119" s="2" t="str">
        <f t="shared" si="74"/>
        <v>No</v>
      </c>
    </row>
    <row r="120" spans="1:16" x14ac:dyDescent="0.25">
      <c r="A120" s="27">
        <v>3</v>
      </c>
      <c r="B120" s="120">
        <f>'Chart 3'!U15</f>
        <v>0</v>
      </c>
      <c r="C120" s="2">
        <f>'Chart 3'!V15</f>
        <v>0</v>
      </c>
      <c r="D120" s="2">
        <f>'Chart 3'!W15</f>
        <v>0</v>
      </c>
      <c r="E120" s="120">
        <f>'Chart 3'!X15</f>
        <v>0</v>
      </c>
      <c r="F120" s="121">
        <f>'Chart 3'!Y15</f>
        <v>0</v>
      </c>
      <c r="G120" s="2">
        <f>'Chart 3'!Z15</f>
        <v>0</v>
      </c>
      <c r="H120" s="2">
        <f>'Chart 3'!AA15</f>
        <v>0</v>
      </c>
      <c r="I120" s="2">
        <f>'Chart 3'!AB15</f>
        <v>0</v>
      </c>
      <c r="J120" s="2">
        <f>'Chart 3'!AC15</f>
        <v>0</v>
      </c>
      <c r="K120" s="2" cm="1">
        <f t="array" aca="1" ref="K120" ca="1">IF(B120=0,0,INDIRECT("MRN_"&amp;A120))</f>
        <v>0</v>
      </c>
      <c r="L120" s="2">
        <f t="shared" si="70"/>
        <v>0</v>
      </c>
      <c r="M120" s="2" t="str">
        <f t="shared" si="71"/>
        <v>No</v>
      </c>
      <c r="N120" s="2" t="str">
        <f t="shared" si="72"/>
        <v>No</v>
      </c>
      <c r="O120" s="2" t="str">
        <f t="shared" si="73"/>
        <v>No</v>
      </c>
      <c r="P120" s="2" t="str">
        <f t="shared" si="74"/>
        <v>No</v>
      </c>
    </row>
    <row r="121" spans="1:16" x14ac:dyDescent="0.25">
      <c r="A121" s="27">
        <v>3</v>
      </c>
      <c r="B121" s="120">
        <f>'Chart 3'!U16</f>
        <v>0</v>
      </c>
      <c r="C121" s="2">
        <f>'Chart 3'!V16</f>
        <v>0</v>
      </c>
      <c r="D121" s="2">
        <f>'Chart 3'!W16</f>
        <v>0</v>
      </c>
      <c r="E121" s="120">
        <f>'Chart 3'!X16</f>
        <v>0</v>
      </c>
      <c r="F121" s="121">
        <f>'Chart 3'!Y16</f>
        <v>0</v>
      </c>
      <c r="G121" s="2">
        <f>'Chart 3'!Z16</f>
        <v>0</v>
      </c>
      <c r="H121" s="2">
        <f>'Chart 3'!AA16</f>
        <v>0</v>
      </c>
      <c r="I121" s="2">
        <f>'Chart 3'!AB16</f>
        <v>0</v>
      </c>
      <c r="J121" s="2">
        <f>'Chart 3'!AC16</f>
        <v>0</v>
      </c>
      <c r="K121" s="2" cm="1">
        <f t="array" aca="1" ref="K121" ca="1">IF(B121=0,0,INDIRECT("MRN_"&amp;A121))</f>
        <v>0</v>
      </c>
      <c r="L121" s="2">
        <f t="shared" si="70"/>
        <v>0</v>
      </c>
      <c r="M121" s="2" t="str">
        <f t="shared" si="71"/>
        <v>No</v>
      </c>
      <c r="N121" s="2" t="str">
        <f t="shared" si="72"/>
        <v>No</v>
      </c>
      <c r="O121" s="2" t="str">
        <f t="shared" si="73"/>
        <v>No</v>
      </c>
      <c r="P121" s="2" t="str">
        <f t="shared" si="74"/>
        <v>No</v>
      </c>
    </row>
    <row r="122" spans="1:16" x14ac:dyDescent="0.25">
      <c r="A122" s="27">
        <v>3</v>
      </c>
      <c r="B122" s="120">
        <f>'Chart 3'!U17</f>
        <v>0</v>
      </c>
      <c r="C122" s="2">
        <f>'Chart 3'!V17</f>
        <v>0</v>
      </c>
      <c r="D122" s="2">
        <f>'Chart 3'!W17</f>
        <v>0</v>
      </c>
      <c r="E122" s="120">
        <f>'Chart 3'!X17</f>
        <v>0</v>
      </c>
      <c r="F122" s="121">
        <f>'Chart 3'!Y17</f>
        <v>0</v>
      </c>
      <c r="G122" s="2">
        <f>'Chart 3'!Z17</f>
        <v>0</v>
      </c>
      <c r="H122" s="2">
        <f>'Chart 3'!AA17</f>
        <v>0</v>
      </c>
      <c r="I122" s="2">
        <f>'Chart 3'!AB17</f>
        <v>0</v>
      </c>
      <c r="J122" s="2">
        <f>'Chart 3'!AC17</f>
        <v>0</v>
      </c>
      <c r="K122" s="2" cm="1">
        <f t="array" aca="1" ref="K122" ca="1">IF(B122=0,0,INDIRECT("MRN_"&amp;A122))</f>
        <v>0</v>
      </c>
      <c r="L122" s="2">
        <f t="shared" si="70"/>
        <v>0</v>
      </c>
      <c r="M122" s="2" t="str">
        <f t="shared" si="71"/>
        <v>No</v>
      </c>
      <c r="N122" s="2" t="str">
        <f t="shared" si="72"/>
        <v>No</v>
      </c>
      <c r="O122" s="2" t="str">
        <f t="shared" si="73"/>
        <v>No</v>
      </c>
      <c r="P122" s="2" t="str">
        <f t="shared" si="74"/>
        <v>No</v>
      </c>
    </row>
    <row r="123" spans="1:16" x14ac:dyDescent="0.25">
      <c r="A123" s="27">
        <v>3</v>
      </c>
      <c r="B123" s="120">
        <f>'Chart 3'!U18</f>
        <v>0</v>
      </c>
      <c r="C123" s="2">
        <f>'Chart 3'!V18</f>
        <v>0</v>
      </c>
      <c r="D123" s="2">
        <f>'Chart 3'!W18</f>
        <v>0</v>
      </c>
      <c r="E123" s="120">
        <f>'Chart 3'!X18</f>
        <v>0</v>
      </c>
      <c r="F123" s="121">
        <f>'Chart 3'!Y18</f>
        <v>0</v>
      </c>
      <c r="G123" s="2">
        <f>'Chart 3'!Z18</f>
        <v>0</v>
      </c>
      <c r="H123" s="2">
        <f>'Chart 3'!AA18</f>
        <v>0</v>
      </c>
      <c r="I123" s="2">
        <f>'Chart 3'!AB18</f>
        <v>0</v>
      </c>
      <c r="J123" s="2">
        <f>'Chart 3'!AC18</f>
        <v>0</v>
      </c>
      <c r="K123" s="2" cm="1">
        <f t="array" aca="1" ref="K123" ca="1">IF(B123=0,0,INDIRECT("MRN_"&amp;A123))</f>
        <v>0</v>
      </c>
      <c r="L123" s="2">
        <f t="shared" si="70"/>
        <v>0</v>
      </c>
      <c r="M123" s="2" t="str">
        <f t="shared" si="71"/>
        <v>No</v>
      </c>
      <c r="N123" s="2" t="str">
        <f t="shared" si="72"/>
        <v>No</v>
      </c>
      <c r="O123" s="2" t="str">
        <f t="shared" si="73"/>
        <v>No</v>
      </c>
      <c r="P123" s="2" t="str">
        <f t="shared" si="74"/>
        <v>No</v>
      </c>
    </row>
    <row r="124" spans="1:16" x14ac:dyDescent="0.25">
      <c r="A124" s="27">
        <v>3</v>
      </c>
      <c r="B124" s="120">
        <f>'Chart 3'!U19</f>
        <v>0</v>
      </c>
      <c r="C124" s="2">
        <f>'Chart 3'!V19</f>
        <v>0</v>
      </c>
      <c r="D124" s="2">
        <f>'Chart 3'!W19</f>
        <v>0</v>
      </c>
      <c r="E124" s="120">
        <f>'Chart 3'!X19</f>
        <v>0</v>
      </c>
      <c r="F124" s="121">
        <f>'Chart 3'!Y19</f>
        <v>0</v>
      </c>
      <c r="G124" s="2">
        <f>'Chart 3'!Z19</f>
        <v>0</v>
      </c>
      <c r="H124" s="2">
        <f>'Chart 3'!AA19</f>
        <v>0</v>
      </c>
      <c r="I124" s="2">
        <f>'Chart 3'!AB19</f>
        <v>0</v>
      </c>
      <c r="J124" s="2">
        <f>'Chart 3'!AC19</f>
        <v>0</v>
      </c>
      <c r="K124" s="2" cm="1">
        <f t="array" aca="1" ref="K124" ca="1">IF(B124=0,0,INDIRECT("MRN_"&amp;A124))</f>
        <v>0</v>
      </c>
      <c r="L124" s="2">
        <f t="shared" si="70"/>
        <v>0</v>
      </c>
      <c r="M124" s="2" t="str">
        <f t="shared" si="71"/>
        <v>No</v>
      </c>
      <c r="N124" s="2" t="str">
        <f t="shared" si="72"/>
        <v>No</v>
      </c>
      <c r="O124" s="2" t="str">
        <f t="shared" si="73"/>
        <v>No</v>
      </c>
      <c r="P124" s="2" t="str">
        <f t="shared" si="74"/>
        <v>No</v>
      </c>
    </row>
    <row r="125" spans="1:16" x14ac:dyDescent="0.25">
      <c r="A125" s="27">
        <v>3</v>
      </c>
      <c r="B125" s="120">
        <f>'Chart 3'!U20</f>
        <v>0</v>
      </c>
      <c r="C125" s="2">
        <f>'Chart 3'!V20</f>
        <v>0</v>
      </c>
      <c r="D125" s="2">
        <f>'Chart 3'!W20</f>
        <v>0</v>
      </c>
      <c r="E125" s="120">
        <f>'Chart 3'!X20</f>
        <v>0</v>
      </c>
      <c r="F125" s="121">
        <f>'Chart 3'!Y20</f>
        <v>0</v>
      </c>
      <c r="G125" s="2">
        <f>'Chart 3'!Z20</f>
        <v>0</v>
      </c>
      <c r="H125" s="2">
        <f>'Chart 3'!AA20</f>
        <v>0</v>
      </c>
      <c r="I125" s="2">
        <f>'Chart 3'!AB20</f>
        <v>0</v>
      </c>
      <c r="J125" s="2">
        <f>'Chart 3'!AC20</f>
        <v>0</v>
      </c>
      <c r="K125" s="2" cm="1">
        <f t="array" aca="1" ref="K125" ca="1">IF(B125=0,0,INDIRECT("MRN_"&amp;A125))</f>
        <v>0</v>
      </c>
      <c r="L125" s="2">
        <f t="shared" si="70"/>
        <v>0</v>
      </c>
      <c r="M125" s="2" t="str">
        <f t="shared" si="71"/>
        <v>No</v>
      </c>
      <c r="N125" s="2" t="str">
        <f t="shared" si="72"/>
        <v>No</v>
      </c>
      <c r="O125" s="2" t="str">
        <f t="shared" si="73"/>
        <v>No</v>
      </c>
      <c r="P125" s="2" t="str">
        <f t="shared" si="74"/>
        <v>No</v>
      </c>
    </row>
    <row r="126" spans="1:16" x14ac:dyDescent="0.25">
      <c r="A126" s="27">
        <v>3</v>
      </c>
      <c r="B126" s="120">
        <f>'Chart 3'!U21</f>
        <v>0</v>
      </c>
      <c r="C126" s="2">
        <f>'Chart 3'!V21</f>
        <v>0</v>
      </c>
      <c r="D126" s="2">
        <f>'Chart 3'!W21</f>
        <v>0</v>
      </c>
      <c r="E126" s="120">
        <f>'Chart 3'!X21</f>
        <v>0</v>
      </c>
      <c r="F126" s="121">
        <f>'Chart 3'!Y21</f>
        <v>0</v>
      </c>
      <c r="G126" s="2">
        <f>'Chart 3'!Z21</f>
        <v>0</v>
      </c>
      <c r="H126" s="2">
        <f>'Chart 3'!AA21</f>
        <v>0</v>
      </c>
      <c r="I126" s="2">
        <f>'Chart 3'!AB21</f>
        <v>0</v>
      </c>
      <c r="J126" s="2">
        <f>'Chart 3'!AC21</f>
        <v>0</v>
      </c>
      <c r="K126" s="2" cm="1">
        <f t="array" aca="1" ref="K126" ca="1">IF(B126=0,0,INDIRECT("MRN_"&amp;A126))</f>
        <v>0</v>
      </c>
      <c r="L126" s="2">
        <f t="shared" si="70"/>
        <v>0</v>
      </c>
      <c r="M126" s="2" t="str">
        <f t="shared" si="71"/>
        <v>No</v>
      </c>
      <c r="N126" s="2" t="str">
        <f t="shared" si="72"/>
        <v>No</v>
      </c>
      <c r="O126" s="2" t="str">
        <f t="shared" si="73"/>
        <v>No</v>
      </c>
      <c r="P126" s="2" t="str">
        <f t="shared" si="74"/>
        <v>No</v>
      </c>
    </row>
    <row r="127" spans="1:16" x14ac:dyDescent="0.25">
      <c r="A127" s="27">
        <v>3</v>
      </c>
      <c r="B127" s="120">
        <f>'Chart 3'!U22</f>
        <v>0</v>
      </c>
      <c r="C127" s="2">
        <f>'Chart 3'!V22</f>
        <v>0</v>
      </c>
      <c r="D127" s="2">
        <f>'Chart 3'!W22</f>
        <v>0</v>
      </c>
      <c r="E127" s="120">
        <f>'Chart 3'!X22</f>
        <v>0</v>
      </c>
      <c r="F127" s="121">
        <f>'Chart 3'!Y22</f>
        <v>0</v>
      </c>
      <c r="G127" s="2">
        <f>'Chart 3'!Z22</f>
        <v>0</v>
      </c>
      <c r="H127" s="2">
        <f>'Chart 3'!AA22</f>
        <v>0</v>
      </c>
      <c r="I127" s="2">
        <f>'Chart 3'!AB22</f>
        <v>0</v>
      </c>
      <c r="J127" s="2">
        <f>'Chart 3'!AC22</f>
        <v>0</v>
      </c>
      <c r="K127" s="2" cm="1">
        <f t="array" aca="1" ref="K127" ca="1">IF(B127=0,0,INDIRECT("MRN_"&amp;A127))</f>
        <v>0</v>
      </c>
      <c r="L127" s="2">
        <f t="shared" si="70"/>
        <v>0</v>
      </c>
      <c r="M127" s="2" t="str">
        <f t="shared" si="71"/>
        <v>No</v>
      </c>
      <c r="N127" s="2" t="str">
        <f t="shared" si="72"/>
        <v>No</v>
      </c>
      <c r="O127" s="2" t="str">
        <f t="shared" si="73"/>
        <v>No</v>
      </c>
      <c r="P127" s="2" t="str">
        <f t="shared" si="74"/>
        <v>No</v>
      </c>
    </row>
    <row r="128" spans="1:16" x14ac:dyDescent="0.25">
      <c r="A128" s="27">
        <v>3</v>
      </c>
      <c r="B128" s="120">
        <f>'Chart 3'!U23</f>
        <v>0</v>
      </c>
      <c r="C128" s="2">
        <f>'Chart 3'!V23</f>
        <v>0</v>
      </c>
      <c r="D128" s="2">
        <f>'Chart 3'!W23</f>
        <v>0</v>
      </c>
      <c r="E128" s="120">
        <f>'Chart 3'!X23</f>
        <v>0</v>
      </c>
      <c r="F128" s="121">
        <f>'Chart 3'!Y23</f>
        <v>0</v>
      </c>
      <c r="G128" s="2">
        <f>'Chart 3'!Z23</f>
        <v>0</v>
      </c>
      <c r="H128" s="2">
        <f>'Chart 3'!AA23</f>
        <v>0</v>
      </c>
      <c r="I128" s="2">
        <f>'Chart 3'!AB23</f>
        <v>0</v>
      </c>
      <c r="J128" s="2">
        <f>'Chart 3'!AC23</f>
        <v>0</v>
      </c>
      <c r="K128" s="2" cm="1">
        <f t="array" aca="1" ref="K128" ca="1">IF(B128=0,0,INDIRECT("MRN_"&amp;A128))</f>
        <v>0</v>
      </c>
      <c r="L128" s="2">
        <f t="shared" si="70"/>
        <v>0</v>
      </c>
      <c r="M128" s="2" t="str">
        <f t="shared" si="71"/>
        <v>No</v>
      </c>
      <c r="N128" s="2" t="str">
        <f t="shared" si="72"/>
        <v>No</v>
      </c>
      <c r="O128" s="2" t="str">
        <f t="shared" si="73"/>
        <v>No</v>
      </c>
      <c r="P128" s="2" t="str">
        <f t="shared" si="74"/>
        <v>No</v>
      </c>
    </row>
    <row r="129" spans="1:16" x14ac:dyDescent="0.25">
      <c r="A129" s="27">
        <v>3</v>
      </c>
      <c r="B129" s="120">
        <f>'Chart 3'!U24</f>
        <v>0</v>
      </c>
      <c r="C129" s="2">
        <f>'Chart 3'!V24</f>
        <v>0</v>
      </c>
      <c r="D129" s="2">
        <f>'Chart 3'!W24</f>
        <v>0</v>
      </c>
      <c r="E129" s="120">
        <f>'Chart 3'!X24</f>
        <v>0</v>
      </c>
      <c r="F129" s="121">
        <f>'Chart 3'!Y24</f>
        <v>0</v>
      </c>
      <c r="G129" s="2">
        <f>'Chart 3'!Z24</f>
        <v>0</v>
      </c>
      <c r="H129" s="2">
        <f>'Chart 3'!AA24</f>
        <v>0</v>
      </c>
      <c r="I129" s="2">
        <f>'Chart 3'!AB24</f>
        <v>0</v>
      </c>
      <c r="J129" s="2">
        <f>'Chart 3'!AC24</f>
        <v>0</v>
      </c>
      <c r="K129" s="2" cm="1">
        <f t="array" aca="1" ref="K129" ca="1">IF(B129=0,0,INDIRECT("MRN_"&amp;A129))</f>
        <v>0</v>
      </c>
      <c r="L129" s="2">
        <f t="shared" si="70"/>
        <v>0</v>
      </c>
      <c r="M129" s="2" t="str">
        <f t="shared" si="71"/>
        <v>No</v>
      </c>
      <c r="N129" s="2" t="str">
        <f t="shared" si="72"/>
        <v>No</v>
      </c>
      <c r="O129" s="2" t="str">
        <f t="shared" si="73"/>
        <v>No</v>
      </c>
      <c r="P129" s="2" t="str">
        <f t="shared" si="74"/>
        <v>No</v>
      </c>
    </row>
    <row r="130" spans="1:16" x14ac:dyDescent="0.25">
      <c r="A130" s="27">
        <v>3</v>
      </c>
      <c r="B130" s="120">
        <f>'Chart 3'!U25</f>
        <v>0</v>
      </c>
      <c r="C130" s="2">
        <f>'Chart 3'!V25</f>
        <v>0</v>
      </c>
      <c r="D130" s="2">
        <f>'Chart 3'!W25</f>
        <v>0</v>
      </c>
      <c r="E130" s="120">
        <f>'Chart 3'!X25</f>
        <v>0</v>
      </c>
      <c r="F130" s="121">
        <f>'Chart 3'!Y25</f>
        <v>0</v>
      </c>
      <c r="G130" s="2">
        <f>'Chart 3'!Z25</f>
        <v>0</v>
      </c>
      <c r="H130" s="2">
        <f>'Chart 3'!AA25</f>
        <v>0</v>
      </c>
      <c r="I130" s="2">
        <f>'Chart 3'!AB25</f>
        <v>0</v>
      </c>
      <c r="J130" s="2">
        <f>'Chart 3'!AC25</f>
        <v>0</v>
      </c>
      <c r="K130" s="2" cm="1">
        <f t="array" aca="1" ref="K130" ca="1">IF(B130=0,0,INDIRECT("MRN_"&amp;A130))</f>
        <v>0</v>
      </c>
      <c r="L130" s="2">
        <f t="shared" si="70"/>
        <v>0</v>
      </c>
      <c r="M130" s="2" t="str">
        <f t="shared" si="71"/>
        <v>No</v>
      </c>
      <c r="N130" s="2" t="str">
        <f t="shared" si="72"/>
        <v>No</v>
      </c>
      <c r="O130" s="2" t="str">
        <f t="shared" si="73"/>
        <v>No</v>
      </c>
      <c r="P130" s="2" t="str">
        <f t="shared" si="74"/>
        <v>No</v>
      </c>
    </row>
    <row r="131" spans="1:16" x14ac:dyDescent="0.25">
      <c r="A131" s="27">
        <v>3</v>
      </c>
      <c r="B131" s="120">
        <f>'Chart 3'!U26</f>
        <v>0</v>
      </c>
      <c r="C131" s="2">
        <f>'Chart 3'!V26</f>
        <v>0</v>
      </c>
      <c r="D131" s="2">
        <f>'Chart 3'!W26</f>
        <v>0</v>
      </c>
      <c r="E131" s="120">
        <f>'Chart 3'!X26</f>
        <v>0</v>
      </c>
      <c r="F131" s="121">
        <f>'Chart 3'!Y26</f>
        <v>0</v>
      </c>
      <c r="G131" s="2">
        <f>'Chart 3'!Z26</f>
        <v>0</v>
      </c>
      <c r="H131" s="2">
        <f>'Chart 3'!AA26</f>
        <v>0</v>
      </c>
      <c r="I131" s="2">
        <f>'Chart 3'!AB26</f>
        <v>0</v>
      </c>
      <c r="J131" s="2">
        <f>'Chart 3'!AC26</f>
        <v>0</v>
      </c>
      <c r="K131" s="2" cm="1">
        <f t="array" aca="1" ref="K131" ca="1">IF(B131=0,0,INDIRECT("MRN_"&amp;A131))</f>
        <v>0</v>
      </c>
      <c r="L131" s="2">
        <f t="shared" si="70"/>
        <v>0</v>
      </c>
      <c r="M131" s="2" t="str">
        <f t="shared" si="71"/>
        <v>No</v>
      </c>
      <c r="N131" s="2" t="str">
        <f t="shared" si="72"/>
        <v>No</v>
      </c>
      <c r="O131" s="2" t="str">
        <f t="shared" si="73"/>
        <v>No</v>
      </c>
      <c r="P131" s="2" t="str">
        <f t="shared" si="74"/>
        <v>No</v>
      </c>
    </row>
    <row r="132" spans="1:16" x14ac:dyDescent="0.25">
      <c r="A132" s="27">
        <v>3</v>
      </c>
      <c r="B132" s="120">
        <f>'Chart 3'!U27</f>
        <v>0</v>
      </c>
      <c r="C132" s="2">
        <f>'Chart 3'!V27</f>
        <v>0</v>
      </c>
      <c r="D132" s="2">
        <f>'Chart 3'!W27</f>
        <v>0</v>
      </c>
      <c r="E132" s="120">
        <f>'Chart 3'!X27</f>
        <v>0</v>
      </c>
      <c r="F132" s="121">
        <f>'Chart 3'!Y27</f>
        <v>0</v>
      </c>
      <c r="G132" s="2">
        <f>'Chart 3'!Z27</f>
        <v>0</v>
      </c>
      <c r="H132" s="2">
        <f>'Chart 3'!AA27</f>
        <v>0</v>
      </c>
      <c r="I132" s="2">
        <f>'Chart 3'!AB27</f>
        <v>0</v>
      </c>
      <c r="J132" s="2">
        <f>'Chart 3'!AC27</f>
        <v>0</v>
      </c>
      <c r="K132" s="2" cm="1">
        <f t="array" aca="1" ref="K132" ca="1">IF(B132=0,0,INDIRECT("MRN_"&amp;A132))</f>
        <v>0</v>
      </c>
      <c r="L132" s="2">
        <f t="shared" si="70"/>
        <v>0</v>
      </c>
      <c r="M132" s="2" t="str">
        <f t="shared" si="71"/>
        <v>No</v>
      </c>
      <c r="N132" s="2" t="str">
        <f t="shared" si="72"/>
        <v>No</v>
      </c>
      <c r="O132" s="2" t="str">
        <f t="shared" si="73"/>
        <v>No</v>
      </c>
      <c r="P132" s="2" t="str">
        <f t="shared" si="74"/>
        <v>No</v>
      </c>
    </row>
    <row r="133" spans="1:16" x14ac:dyDescent="0.25">
      <c r="A133" s="27">
        <v>3</v>
      </c>
      <c r="B133" s="120">
        <f>'Chart 3'!U28</f>
        <v>0</v>
      </c>
      <c r="C133" s="2">
        <f>'Chart 3'!V28</f>
        <v>0</v>
      </c>
      <c r="D133" s="2">
        <f>'Chart 3'!W28</f>
        <v>0</v>
      </c>
      <c r="E133" s="120">
        <f>'Chart 3'!X28</f>
        <v>0</v>
      </c>
      <c r="F133" s="121">
        <f>'Chart 3'!Y28</f>
        <v>0</v>
      </c>
      <c r="G133" s="2">
        <f>'Chart 3'!Z28</f>
        <v>0</v>
      </c>
      <c r="H133" s="2">
        <f>'Chart 3'!AA28</f>
        <v>0</v>
      </c>
      <c r="I133" s="2">
        <f>'Chart 3'!AB28</f>
        <v>0</v>
      </c>
      <c r="J133" s="2">
        <f>'Chart 3'!AC28</f>
        <v>0</v>
      </c>
      <c r="K133" s="2" cm="1">
        <f t="array" aca="1" ref="K133" ca="1">IF(B133=0,0,INDIRECT("MRN_"&amp;A133))</f>
        <v>0</v>
      </c>
      <c r="L133" s="2">
        <f t="shared" si="70"/>
        <v>0</v>
      </c>
      <c r="M133" s="2" t="str">
        <f t="shared" si="71"/>
        <v>No</v>
      </c>
      <c r="N133" s="2" t="str">
        <f t="shared" si="72"/>
        <v>No</v>
      </c>
      <c r="O133" s="2" t="str">
        <f t="shared" si="73"/>
        <v>No</v>
      </c>
      <c r="P133" s="2" t="str">
        <f t="shared" si="74"/>
        <v>No</v>
      </c>
    </row>
    <row r="134" spans="1:16" x14ac:dyDescent="0.25">
      <c r="A134" s="27">
        <v>3</v>
      </c>
      <c r="B134" s="120">
        <f>'Chart 3'!U29</f>
        <v>0</v>
      </c>
      <c r="C134" s="2">
        <f>'Chart 3'!V29</f>
        <v>0</v>
      </c>
      <c r="D134" s="2">
        <f>'Chart 3'!W29</f>
        <v>0</v>
      </c>
      <c r="E134" s="120">
        <f>'Chart 3'!X29</f>
        <v>0</v>
      </c>
      <c r="F134" s="121">
        <f>'Chart 3'!Y29</f>
        <v>0</v>
      </c>
      <c r="G134" s="2">
        <f>'Chart 3'!Z29</f>
        <v>0</v>
      </c>
      <c r="H134" s="2">
        <f>'Chart 3'!AA29</f>
        <v>0</v>
      </c>
      <c r="I134" s="2">
        <f>'Chart 3'!AB29</f>
        <v>0</v>
      </c>
      <c r="J134" s="2">
        <f>'Chart 3'!AC29</f>
        <v>0</v>
      </c>
      <c r="K134" s="2" cm="1">
        <f t="array" aca="1" ref="K134" ca="1">IF(B134=0,0,INDIRECT("MRN_"&amp;A134))</f>
        <v>0</v>
      </c>
      <c r="L134" s="2">
        <f t="shared" si="70"/>
        <v>0</v>
      </c>
      <c r="M134" s="2" t="str">
        <f t="shared" si="71"/>
        <v>No</v>
      </c>
      <c r="N134" s="2" t="str">
        <f t="shared" si="72"/>
        <v>No</v>
      </c>
      <c r="O134" s="2" t="str">
        <f t="shared" si="73"/>
        <v>No</v>
      </c>
      <c r="P134" s="2" t="str">
        <f t="shared" si="74"/>
        <v>No</v>
      </c>
    </row>
    <row r="135" spans="1:16" x14ac:dyDescent="0.25">
      <c r="A135" s="27">
        <v>3</v>
      </c>
      <c r="B135" s="120">
        <f>'Chart 3'!U30</f>
        <v>0</v>
      </c>
      <c r="C135" s="2">
        <f>'Chart 3'!V30</f>
        <v>0</v>
      </c>
      <c r="D135" s="2">
        <f>'Chart 3'!W30</f>
        <v>0</v>
      </c>
      <c r="E135" s="120">
        <f>'Chart 3'!X30</f>
        <v>0</v>
      </c>
      <c r="F135" s="121">
        <f>'Chart 3'!Y30</f>
        <v>0</v>
      </c>
      <c r="G135" s="2">
        <f>'Chart 3'!Z30</f>
        <v>0</v>
      </c>
      <c r="H135" s="2">
        <f>'Chart 3'!AA30</f>
        <v>0</v>
      </c>
      <c r="I135" s="2">
        <f>'Chart 3'!AB30</f>
        <v>0</v>
      </c>
      <c r="J135" s="2">
        <f>'Chart 3'!AC30</f>
        <v>0</v>
      </c>
      <c r="K135" s="2" cm="1">
        <f t="array" aca="1" ref="K135" ca="1">IF(B135=0,0,INDIRECT("MRN_"&amp;A135))</f>
        <v>0</v>
      </c>
      <c r="L135" s="2">
        <f t="shared" si="70"/>
        <v>0</v>
      </c>
      <c r="M135" s="2" t="str">
        <f t="shared" si="71"/>
        <v>No</v>
      </c>
      <c r="N135" s="2" t="str">
        <f t="shared" si="72"/>
        <v>No</v>
      </c>
      <c r="O135" s="2" t="str">
        <f t="shared" si="73"/>
        <v>No</v>
      </c>
      <c r="P135" s="2" t="str">
        <f t="shared" si="74"/>
        <v>No</v>
      </c>
    </row>
    <row r="136" spans="1:16" x14ac:dyDescent="0.25">
      <c r="A136" s="27">
        <v>3</v>
      </c>
      <c r="B136" s="120">
        <f>'Chart 3'!U31</f>
        <v>0</v>
      </c>
      <c r="C136" s="2">
        <f>'Chart 3'!V31</f>
        <v>0</v>
      </c>
      <c r="D136" s="2">
        <f>'Chart 3'!W31</f>
        <v>0</v>
      </c>
      <c r="E136" s="120">
        <f>'Chart 3'!X31</f>
        <v>0</v>
      </c>
      <c r="F136" s="121">
        <f>'Chart 3'!Y31</f>
        <v>0</v>
      </c>
      <c r="G136" s="2">
        <f>'Chart 3'!Z31</f>
        <v>0</v>
      </c>
      <c r="H136" s="2">
        <f>'Chart 3'!AA31</f>
        <v>0</v>
      </c>
      <c r="I136" s="2">
        <f>'Chart 3'!AB31</f>
        <v>0</v>
      </c>
      <c r="J136" s="2">
        <f>'Chart 3'!AC31</f>
        <v>0</v>
      </c>
      <c r="K136" s="2" cm="1">
        <f t="array" aca="1" ref="K136" ca="1">IF(B136=0,0,INDIRECT("MRN_"&amp;A136))</f>
        <v>0</v>
      </c>
      <c r="L136" s="2">
        <f t="shared" si="70"/>
        <v>0</v>
      </c>
      <c r="M136" s="2" t="str">
        <f t="shared" si="71"/>
        <v>No</v>
      </c>
      <c r="N136" s="2" t="str">
        <f t="shared" si="72"/>
        <v>No</v>
      </c>
      <c r="O136" s="2" t="str">
        <f t="shared" si="73"/>
        <v>No</v>
      </c>
      <c r="P136" s="2" t="str">
        <f t="shared" si="74"/>
        <v>No</v>
      </c>
    </row>
    <row r="137" spans="1:16" x14ac:dyDescent="0.25">
      <c r="A137" s="27">
        <v>3</v>
      </c>
      <c r="B137" s="120">
        <f>'Chart 3'!U32</f>
        <v>0</v>
      </c>
      <c r="C137" s="2">
        <f>'Chart 3'!V32</f>
        <v>0</v>
      </c>
      <c r="D137" s="2">
        <f>'Chart 3'!W32</f>
        <v>0</v>
      </c>
      <c r="E137" s="120">
        <f>'Chart 3'!X32</f>
        <v>0</v>
      </c>
      <c r="F137" s="121">
        <f>'Chart 3'!Y32</f>
        <v>0</v>
      </c>
      <c r="G137" s="2">
        <f>'Chart 3'!Z32</f>
        <v>0</v>
      </c>
      <c r="H137" s="2">
        <f>'Chart 3'!AA32</f>
        <v>0</v>
      </c>
      <c r="I137" s="2">
        <f>'Chart 3'!AB32</f>
        <v>0</v>
      </c>
      <c r="J137" s="2">
        <f>'Chart 3'!AC32</f>
        <v>0</v>
      </c>
      <c r="K137" s="2" cm="1">
        <f t="array" aca="1" ref="K137" ca="1">IF(B137=0,0,INDIRECT("MRN_"&amp;A137))</f>
        <v>0</v>
      </c>
      <c r="L137" s="2">
        <f t="shared" si="70"/>
        <v>0</v>
      </c>
      <c r="M137" s="2" t="str">
        <f t="shared" si="71"/>
        <v>No</v>
      </c>
      <c r="N137" s="2" t="str">
        <f t="shared" si="72"/>
        <v>No</v>
      </c>
      <c r="O137" s="2" t="str">
        <f t="shared" si="73"/>
        <v>No</v>
      </c>
      <c r="P137" s="2" t="str">
        <f t="shared" si="74"/>
        <v>No</v>
      </c>
    </row>
    <row r="138" spans="1:16" x14ac:dyDescent="0.25">
      <c r="A138" s="27">
        <v>3</v>
      </c>
      <c r="B138" s="120">
        <f>'Chart 3'!U33</f>
        <v>0</v>
      </c>
      <c r="C138" s="2">
        <f>'Chart 3'!V33</f>
        <v>0</v>
      </c>
      <c r="D138" s="2">
        <f>'Chart 3'!W33</f>
        <v>0</v>
      </c>
      <c r="E138" s="120">
        <f>'Chart 3'!X33</f>
        <v>0</v>
      </c>
      <c r="F138" s="121">
        <f>'Chart 3'!Y33</f>
        <v>0</v>
      </c>
      <c r="G138" s="2">
        <f>'Chart 3'!Z33</f>
        <v>0</v>
      </c>
      <c r="H138" s="2">
        <f>'Chart 3'!AA33</f>
        <v>0</v>
      </c>
      <c r="I138" s="2">
        <f>'Chart 3'!AB33</f>
        <v>0</v>
      </c>
      <c r="J138" s="2">
        <f>'Chart 3'!AC33</f>
        <v>0</v>
      </c>
      <c r="K138" s="2" cm="1">
        <f t="array" aca="1" ref="K138" ca="1">IF(B138=0,0,INDIRECT("MRN_"&amp;A138))</f>
        <v>0</v>
      </c>
      <c r="L138" s="2">
        <f t="shared" si="70"/>
        <v>0</v>
      </c>
      <c r="M138" s="2" t="str">
        <f t="shared" si="71"/>
        <v>No</v>
      </c>
      <c r="N138" s="2" t="str">
        <f t="shared" si="72"/>
        <v>No</v>
      </c>
      <c r="O138" s="2" t="str">
        <f t="shared" si="73"/>
        <v>No</v>
      </c>
      <c r="P138" s="2" t="str">
        <f t="shared" si="74"/>
        <v>No</v>
      </c>
    </row>
    <row r="139" spans="1:16" x14ac:dyDescent="0.25">
      <c r="A139" s="27">
        <v>3</v>
      </c>
      <c r="B139" s="120">
        <f>'Chart 3'!U34</f>
        <v>0</v>
      </c>
      <c r="C139" s="2">
        <f>'Chart 3'!V34</f>
        <v>0</v>
      </c>
      <c r="D139" s="2">
        <f>'Chart 3'!W34</f>
        <v>0</v>
      </c>
      <c r="E139" s="120">
        <f>'Chart 3'!X34</f>
        <v>0</v>
      </c>
      <c r="F139" s="121">
        <f>'Chart 3'!Y34</f>
        <v>0</v>
      </c>
      <c r="G139" s="2">
        <f>'Chart 3'!Z34</f>
        <v>0</v>
      </c>
      <c r="H139" s="2">
        <f>'Chart 3'!AA34</f>
        <v>0</v>
      </c>
      <c r="I139" s="2">
        <f>'Chart 3'!AB34</f>
        <v>0</v>
      </c>
      <c r="J139" s="2">
        <f>'Chart 3'!AC34</f>
        <v>0</v>
      </c>
      <c r="K139" s="2" cm="1">
        <f t="array" aca="1" ref="K139" ca="1">IF(B139=0,0,INDIRECT("MRN_"&amp;A139))</f>
        <v>0</v>
      </c>
      <c r="L139" s="2">
        <f t="shared" si="70"/>
        <v>0</v>
      </c>
      <c r="M139" s="2" t="str">
        <f t="shared" si="71"/>
        <v>No</v>
      </c>
      <c r="N139" s="2" t="str">
        <f t="shared" si="72"/>
        <v>No</v>
      </c>
      <c r="O139" s="2" t="str">
        <f t="shared" si="73"/>
        <v>No</v>
      </c>
      <c r="P139" s="2" t="str">
        <f t="shared" si="74"/>
        <v>No</v>
      </c>
    </row>
    <row r="140" spans="1:16" x14ac:dyDescent="0.25">
      <c r="A140" s="27">
        <v>3</v>
      </c>
      <c r="B140" s="120">
        <f>'Chart 3'!U35</f>
        <v>0</v>
      </c>
      <c r="C140" s="2">
        <f>'Chart 3'!V35</f>
        <v>0</v>
      </c>
      <c r="D140" s="2">
        <f>'Chart 3'!W35</f>
        <v>0</v>
      </c>
      <c r="E140" s="120">
        <f>'Chart 3'!X35</f>
        <v>0</v>
      </c>
      <c r="F140" s="121">
        <f>'Chart 3'!Y35</f>
        <v>0</v>
      </c>
      <c r="G140" s="2">
        <f>'Chart 3'!Z35</f>
        <v>0</v>
      </c>
      <c r="H140" s="2">
        <f>'Chart 3'!AA35</f>
        <v>0</v>
      </c>
      <c r="I140" s="2">
        <f>'Chart 3'!AB35</f>
        <v>0</v>
      </c>
      <c r="J140" s="2">
        <f>'Chart 3'!AC35</f>
        <v>0</v>
      </c>
      <c r="K140" s="2" cm="1">
        <f t="array" aca="1" ref="K140" ca="1">IF(B140=0,0,INDIRECT("MRN_"&amp;A140))</f>
        <v>0</v>
      </c>
      <c r="L140" s="2">
        <f t="shared" si="70"/>
        <v>0</v>
      </c>
      <c r="M140" s="2" t="str">
        <f t="shared" si="71"/>
        <v>No</v>
      </c>
      <c r="N140" s="2" t="str">
        <f t="shared" si="72"/>
        <v>No</v>
      </c>
      <c r="O140" s="2" t="str">
        <f t="shared" si="73"/>
        <v>No</v>
      </c>
      <c r="P140" s="2" t="str">
        <f t="shared" si="74"/>
        <v>No</v>
      </c>
    </row>
    <row r="141" spans="1:16" x14ac:dyDescent="0.25">
      <c r="A141" s="27">
        <v>3</v>
      </c>
      <c r="B141" s="120">
        <f>'Chart 3'!U36</f>
        <v>0</v>
      </c>
      <c r="C141" s="2">
        <f>'Chart 3'!V36</f>
        <v>0</v>
      </c>
      <c r="D141" s="2">
        <f>'Chart 3'!W36</f>
        <v>0</v>
      </c>
      <c r="E141" s="120">
        <f>'Chart 3'!X36</f>
        <v>0</v>
      </c>
      <c r="F141" s="121">
        <f>'Chart 3'!Y36</f>
        <v>0</v>
      </c>
      <c r="G141" s="2">
        <f>'Chart 3'!Z36</f>
        <v>0</v>
      </c>
      <c r="H141" s="2">
        <f>'Chart 3'!AA36</f>
        <v>0</v>
      </c>
      <c r="I141" s="2">
        <f>'Chart 3'!AB36</f>
        <v>0</v>
      </c>
      <c r="J141" s="2">
        <f>'Chart 3'!AC36</f>
        <v>0</v>
      </c>
      <c r="K141" s="2" cm="1">
        <f t="array" aca="1" ref="K141" ca="1">IF(B141=0,0,INDIRECT("MRN_"&amp;A141))</f>
        <v>0</v>
      </c>
      <c r="L141" s="2">
        <f t="shared" si="70"/>
        <v>0</v>
      </c>
      <c r="M141" s="2" t="str">
        <f t="shared" si="71"/>
        <v>No</v>
      </c>
      <c r="N141" s="2" t="str">
        <f t="shared" si="72"/>
        <v>No</v>
      </c>
      <c r="O141" s="2" t="str">
        <f t="shared" si="73"/>
        <v>No</v>
      </c>
      <c r="P141" s="2" t="str">
        <f t="shared" si="74"/>
        <v>No</v>
      </c>
    </row>
    <row r="142" spans="1:16" x14ac:dyDescent="0.25">
      <c r="A142" s="27">
        <v>3</v>
      </c>
      <c r="B142" s="120">
        <f>'Chart 3'!U37</f>
        <v>0</v>
      </c>
      <c r="C142" s="2">
        <f>'Chart 3'!V37</f>
        <v>0</v>
      </c>
      <c r="D142" s="2">
        <f>'Chart 3'!W37</f>
        <v>0</v>
      </c>
      <c r="E142" s="120">
        <f>'Chart 3'!X37</f>
        <v>0</v>
      </c>
      <c r="F142" s="121">
        <f>'Chart 3'!Y37</f>
        <v>0</v>
      </c>
      <c r="G142" s="2">
        <f>'Chart 3'!Z37</f>
        <v>0</v>
      </c>
      <c r="H142" s="2">
        <f>'Chart 3'!AA37</f>
        <v>0</v>
      </c>
      <c r="I142" s="2">
        <f>'Chart 3'!AB37</f>
        <v>0</v>
      </c>
      <c r="J142" s="2">
        <f>'Chart 3'!AC37</f>
        <v>0</v>
      </c>
      <c r="K142" s="2" cm="1">
        <f t="array" aca="1" ref="K142" ca="1">IF(B142=0,0,INDIRECT("MRN_"&amp;A142))</f>
        <v>0</v>
      </c>
      <c r="L142" s="2">
        <f t="shared" si="70"/>
        <v>0</v>
      </c>
      <c r="M142" s="2" t="str">
        <f t="shared" si="71"/>
        <v>No</v>
      </c>
      <c r="N142" s="2" t="str">
        <f t="shared" si="72"/>
        <v>No</v>
      </c>
      <c r="O142" s="2" t="str">
        <f t="shared" si="73"/>
        <v>No</v>
      </c>
      <c r="P142" s="2" t="str">
        <f t="shared" si="74"/>
        <v>No</v>
      </c>
    </row>
    <row r="143" spans="1:16" x14ac:dyDescent="0.25">
      <c r="A143" s="27">
        <v>3</v>
      </c>
      <c r="B143" s="120">
        <f>'Chart 3'!U38</f>
        <v>0</v>
      </c>
      <c r="C143" s="2">
        <f>'Chart 3'!V38</f>
        <v>0</v>
      </c>
      <c r="D143" s="2">
        <f>'Chart 3'!W38</f>
        <v>0</v>
      </c>
      <c r="E143" s="120">
        <f>'Chart 3'!X38</f>
        <v>0</v>
      </c>
      <c r="F143" s="121">
        <f>'Chart 3'!Y38</f>
        <v>0</v>
      </c>
      <c r="G143" s="2">
        <f>'Chart 3'!Z38</f>
        <v>0</v>
      </c>
      <c r="H143" s="2">
        <f>'Chart 3'!AA38</f>
        <v>0</v>
      </c>
      <c r="I143" s="2">
        <f>'Chart 3'!AB38</f>
        <v>0</v>
      </c>
      <c r="J143" s="2">
        <f>'Chart 3'!AC38</f>
        <v>0</v>
      </c>
      <c r="K143" s="2" cm="1">
        <f t="array" aca="1" ref="K143" ca="1">IF(B143=0,0,INDIRECT("MRN_"&amp;A143))</f>
        <v>0</v>
      </c>
      <c r="L143" s="2">
        <f t="shared" si="70"/>
        <v>0</v>
      </c>
      <c r="M143" s="2" t="str">
        <f t="shared" si="71"/>
        <v>No</v>
      </c>
      <c r="N143" s="2" t="str">
        <f t="shared" si="72"/>
        <v>No</v>
      </c>
      <c r="O143" s="2" t="str">
        <f t="shared" si="73"/>
        <v>No</v>
      </c>
      <c r="P143" s="2" t="str">
        <f t="shared" si="74"/>
        <v>No</v>
      </c>
    </row>
    <row r="144" spans="1:16" x14ac:dyDescent="0.25">
      <c r="A144" s="27">
        <v>4</v>
      </c>
      <c r="B144" s="120">
        <f>'Chart 4'!U9</f>
        <v>0</v>
      </c>
      <c r="C144" s="2">
        <f>'Chart 4'!V9</f>
        <v>0</v>
      </c>
      <c r="D144" s="2">
        <f>'Chart 4'!W9</f>
        <v>0</v>
      </c>
      <c r="E144" s="120">
        <f>'Chart 4'!X9</f>
        <v>0</v>
      </c>
      <c r="F144" s="121">
        <f>'Chart 4'!Y9</f>
        <v>0</v>
      </c>
      <c r="G144" s="2">
        <f>'Chart 4'!Z9</f>
        <v>0</v>
      </c>
      <c r="H144" s="2">
        <f>'Chart 4'!AA9</f>
        <v>0</v>
      </c>
      <c r="I144" s="2">
        <f>'Chart 4'!AB9</f>
        <v>0</v>
      </c>
      <c r="J144" s="2">
        <f>'Chart 4'!AC9</f>
        <v>0</v>
      </c>
      <c r="K144" s="2" cm="1">
        <f t="array" aca="1" ref="K144" ca="1">IF(B144=0,0,INDIRECT("MRN_"&amp;A144))</f>
        <v>0</v>
      </c>
      <c r="L144" s="2">
        <f t="shared" ref="L144:L174" si="75">IF(B144=0,0,"Chart_"&amp;A144)</f>
        <v>0</v>
      </c>
      <c r="M144" s="2" t="str">
        <f t="shared" ref="M144:M174" si="76">IF(I144=0,"No","Yes")</f>
        <v>No</v>
      </c>
      <c r="N144" s="2" t="str">
        <f t="shared" ref="N144:N174" si="77">IF(H144=0,"No","Yes")</f>
        <v>No</v>
      </c>
      <c r="O144" s="2" t="str">
        <f t="shared" ref="O144:O174" si="78">IF(N144="Yes","Yes","No")</f>
        <v>No</v>
      </c>
      <c r="P144" s="2" t="str">
        <f t="shared" ref="P144:P174" si="79">IF(M144="yes","Yes","No")</f>
        <v>No</v>
      </c>
    </row>
    <row r="145" spans="1:16" x14ac:dyDescent="0.25">
      <c r="A145" s="27">
        <v>4</v>
      </c>
      <c r="B145" s="120">
        <f>'Chart 4'!U10</f>
        <v>0</v>
      </c>
      <c r="C145" s="2">
        <f>'Chart 4'!V10</f>
        <v>0</v>
      </c>
      <c r="D145" s="2">
        <f>'Chart 4'!W10</f>
        <v>0</v>
      </c>
      <c r="E145" s="120">
        <f>'Chart 4'!X10</f>
        <v>0</v>
      </c>
      <c r="F145" s="121">
        <f>'Chart 4'!Y10</f>
        <v>0</v>
      </c>
      <c r="G145" s="2">
        <f>'Chart 4'!Z10</f>
        <v>0</v>
      </c>
      <c r="H145" s="2">
        <f>'Chart 4'!AA10</f>
        <v>0</v>
      </c>
      <c r="I145" s="2">
        <f>'Chart 4'!AB10</f>
        <v>0</v>
      </c>
      <c r="J145" s="2">
        <f>'Chart 4'!AC10</f>
        <v>0</v>
      </c>
      <c r="K145" s="2" cm="1">
        <f t="array" aca="1" ref="K145" ca="1">IF(B145=0,0,INDIRECT("MRN_"&amp;A145))</f>
        <v>0</v>
      </c>
      <c r="L145" s="2">
        <f t="shared" ref="L145:L173" si="80">IF(B145=0,0,"Chart_"&amp;A145)</f>
        <v>0</v>
      </c>
      <c r="M145" s="2" t="str">
        <f t="shared" ref="M145:M173" si="81">IF(I145=0,"No","Yes")</f>
        <v>No</v>
      </c>
      <c r="N145" s="2" t="str">
        <f t="shared" ref="N145:N173" si="82">IF(H145=0,"No","Yes")</f>
        <v>No</v>
      </c>
      <c r="O145" s="2" t="str">
        <f t="shared" ref="O145:O173" si="83">IF(N145="Yes","Yes","No")</f>
        <v>No</v>
      </c>
      <c r="P145" s="2" t="str">
        <f t="shared" ref="P145:P173" si="84">IF(M145="yes","Yes","No")</f>
        <v>No</v>
      </c>
    </row>
    <row r="146" spans="1:16" x14ac:dyDescent="0.25">
      <c r="A146" s="27">
        <v>4</v>
      </c>
      <c r="B146" s="120">
        <f>'Chart 4'!U11</f>
        <v>0</v>
      </c>
      <c r="C146" s="2">
        <f>'Chart 4'!V11</f>
        <v>0</v>
      </c>
      <c r="D146" s="2">
        <f>'Chart 4'!W11</f>
        <v>0</v>
      </c>
      <c r="E146" s="120">
        <f>'Chart 4'!X11</f>
        <v>0</v>
      </c>
      <c r="F146" s="121">
        <f>'Chart 4'!Y11</f>
        <v>0</v>
      </c>
      <c r="G146" s="2">
        <f>'Chart 4'!Z11</f>
        <v>0</v>
      </c>
      <c r="H146" s="2">
        <f>'Chart 4'!AA11</f>
        <v>0</v>
      </c>
      <c r="I146" s="2">
        <f>'Chart 4'!AB11</f>
        <v>0</v>
      </c>
      <c r="J146" s="2">
        <f>'Chart 4'!AC11</f>
        <v>0</v>
      </c>
      <c r="K146" s="2" cm="1">
        <f t="array" aca="1" ref="K146" ca="1">IF(B146=0,0,INDIRECT("MRN_"&amp;A146))</f>
        <v>0</v>
      </c>
      <c r="L146" s="2">
        <f t="shared" si="80"/>
        <v>0</v>
      </c>
      <c r="M146" s="2" t="str">
        <f t="shared" si="81"/>
        <v>No</v>
      </c>
      <c r="N146" s="2" t="str">
        <f t="shared" si="82"/>
        <v>No</v>
      </c>
      <c r="O146" s="2" t="str">
        <f t="shared" si="83"/>
        <v>No</v>
      </c>
      <c r="P146" s="2" t="str">
        <f t="shared" si="84"/>
        <v>No</v>
      </c>
    </row>
    <row r="147" spans="1:16" x14ac:dyDescent="0.25">
      <c r="A147" s="27">
        <v>4</v>
      </c>
      <c r="B147" s="120">
        <f>'Chart 4'!U12</f>
        <v>0</v>
      </c>
      <c r="C147" s="2">
        <f>'Chart 4'!V12</f>
        <v>0</v>
      </c>
      <c r="D147" s="2">
        <f>'Chart 4'!W12</f>
        <v>0</v>
      </c>
      <c r="E147" s="120">
        <f>'Chart 4'!X12</f>
        <v>0</v>
      </c>
      <c r="F147" s="121">
        <f>'Chart 4'!Y12</f>
        <v>0</v>
      </c>
      <c r="G147" s="2">
        <f>'Chart 4'!Z12</f>
        <v>0</v>
      </c>
      <c r="H147" s="2">
        <f>'Chart 4'!AA12</f>
        <v>0</v>
      </c>
      <c r="I147" s="2">
        <f>'Chart 4'!AB12</f>
        <v>0</v>
      </c>
      <c r="J147" s="2">
        <f>'Chart 4'!AC12</f>
        <v>0</v>
      </c>
      <c r="K147" s="2" cm="1">
        <f t="array" aca="1" ref="K147" ca="1">IF(B147=0,0,INDIRECT("MRN_"&amp;A147))</f>
        <v>0</v>
      </c>
      <c r="L147" s="2">
        <f t="shared" si="80"/>
        <v>0</v>
      </c>
      <c r="M147" s="2" t="str">
        <f t="shared" si="81"/>
        <v>No</v>
      </c>
      <c r="N147" s="2" t="str">
        <f t="shared" si="82"/>
        <v>No</v>
      </c>
      <c r="O147" s="2" t="str">
        <f t="shared" si="83"/>
        <v>No</v>
      </c>
      <c r="P147" s="2" t="str">
        <f t="shared" si="84"/>
        <v>No</v>
      </c>
    </row>
    <row r="148" spans="1:16" x14ac:dyDescent="0.25">
      <c r="A148" s="27">
        <v>4</v>
      </c>
      <c r="B148" s="120">
        <f>'Chart 4'!U13</f>
        <v>0</v>
      </c>
      <c r="C148" s="2">
        <f>'Chart 4'!V13</f>
        <v>0</v>
      </c>
      <c r="D148" s="2">
        <f>'Chart 4'!W13</f>
        <v>0</v>
      </c>
      <c r="E148" s="120">
        <f>'Chart 4'!X13</f>
        <v>0</v>
      </c>
      <c r="F148" s="121">
        <f>'Chart 4'!Y13</f>
        <v>0</v>
      </c>
      <c r="G148" s="2">
        <f>'Chart 4'!Z13</f>
        <v>0</v>
      </c>
      <c r="H148" s="2">
        <f>'Chart 4'!AA13</f>
        <v>0</v>
      </c>
      <c r="I148" s="2">
        <f>'Chart 4'!AB13</f>
        <v>0</v>
      </c>
      <c r="J148" s="2">
        <f>'Chart 4'!AC13</f>
        <v>0</v>
      </c>
      <c r="K148" s="2" cm="1">
        <f t="array" aca="1" ref="K148" ca="1">IF(B148=0,0,INDIRECT("MRN_"&amp;A148))</f>
        <v>0</v>
      </c>
      <c r="L148" s="2">
        <f t="shared" si="80"/>
        <v>0</v>
      </c>
      <c r="M148" s="2" t="str">
        <f t="shared" si="81"/>
        <v>No</v>
      </c>
      <c r="N148" s="2" t="str">
        <f t="shared" si="82"/>
        <v>No</v>
      </c>
      <c r="O148" s="2" t="str">
        <f t="shared" si="83"/>
        <v>No</v>
      </c>
      <c r="P148" s="2" t="str">
        <f t="shared" si="84"/>
        <v>No</v>
      </c>
    </row>
    <row r="149" spans="1:16" x14ac:dyDescent="0.25">
      <c r="A149" s="27">
        <v>4</v>
      </c>
      <c r="B149" s="120">
        <f>'Chart 4'!U14</f>
        <v>0</v>
      </c>
      <c r="C149" s="2">
        <f>'Chart 4'!V14</f>
        <v>0</v>
      </c>
      <c r="D149" s="2">
        <f>'Chart 4'!W14</f>
        <v>0</v>
      </c>
      <c r="E149" s="120">
        <f>'Chart 4'!X14</f>
        <v>0</v>
      </c>
      <c r="F149" s="121">
        <f>'Chart 4'!Y14</f>
        <v>0</v>
      </c>
      <c r="G149" s="2">
        <f>'Chart 4'!Z14</f>
        <v>0</v>
      </c>
      <c r="H149" s="2">
        <f>'Chart 4'!AA14</f>
        <v>0</v>
      </c>
      <c r="I149" s="2">
        <f>'Chart 4'!AB14</f>
        <v>0</v>
      </c>
      <c r="J149" s="2">
        <f>'Chart 4'!AC14</f>
        <v>0</v>
      </c>
      <c r="K149" s="2" cm="1">
        <f t="array" aca="1" ref="K149" ca="1">IF(B149=0,0,INDIRECT("MRN_"&amp;A149))</f>
        <v>0</v>
      </c>
      <c r="L149" s="2">
        <f t="shared" si="80"/>
        <v>0</v>
      </c>
      <c r="M149" s="2" t="str">
        <f t="shared" si="81"/>
        <v>No</v>
      </c>
      <c r="N149" s="2" t="str">
        <f t="shared" si="82"/>
        <v>No</v>
      </c>
      <c r="O149" s="2" t="str">
        <f t="shared" si="83"/>
        <v>No</v>
      </c>
      <c r="P149" s="2" t="str">
        <f t="shared" si="84"/>
        <v>No</v>
      </c>
    </row>
    <row r="150" spans="1:16" x14ac:dyDescent="0.25">
      <c r="A150" s="27">
        <v>4</v>
      </c>
      <c r="B150" s="120">
        <f>'Chart 4'!U15</f>
        <v>0</v>
      </c>
      <c r="C150" s="2">
        <f>'Chart 4'!V15</f>
        <v>0</v>
      </c>
      <c r="D150" s="2">
        <f>'Chart 4'!W15</f>
        <v>0</v>
      </c>
      <c r="E150" s="120">
        <f>'Chart 4'!X15</f>
        <v>0</v>
      </c>
      <c r="F150" s="121">
        <f>'Chart 4'!Y15</f>
        <v>0</v>
      </c>
      <c r="G150" s="2">
        <f>'Chart 4'!Z15</f>
        <v>0</v>
      </c>
      <c r="H150" s="2">
        <f>'Chart 4'!AA15</f>
        <v>0</v>
      </c>
      <c r="I150" s="2">
        <f>'Chart 4'!AB15</f>
        <v>0</v>
      </c>
      <c r="J150" s="2">
        <f>'Chart 4'!AC15</f>
        <v>0</v>
      </c>
      <c r="K150" s="2" cm="1">
        <f t="array" aca="1" ref="K150" ca="1">IF(B150=0,0,INDIRECT("MRN_"&amp;A150))</f>
        <v>0</v>
      </c>
      <c r="L150" s="2">
        <f t="shared" si="80"/>
        <v>0</v>
      </c>
      <c r="M150" s="2" t="str">
        <f t="shared" si="81"/>
        <v>No</v>
      </c>
      <c r="N150" s="2" t="str">
        <f t="shared" si="82"/>
        <v>No</v>
      </c>
      <c r="O150" s="2" t="str">
        <f t="shared" si="83"/>
        <v>No</v>
      </c>
      <c r="P150" s="2" t="str">
        <f t="shared" si="84"/>
        <v>No</v>
      </c>
    </row>
    <row r="151" spans="1:16" x14ac:dyDescent="0.25">
      <c r="A151" s="27">
        <v>4</v>
      </c>
      <c r="B151" s="120">
        <f>'Chart 4'!U16</f>
        <v>0</v>
      </c>
      <c r="C151" s="2">
        <f>'Chart 4'!V16</f>
        <v>0</v>
      </c>
      <c r="D151" s="2">
        <f>'Chart 4'!W16</f>
        <v>0</v>
      </c>
      <c r="E151" s="120">
        <f>'Chart 4'!X16</f>
        <v>0</v>
      </c>
      <c r="F151" s="121">
        <f>'Chart 4'!Y16</f>
        <v>0</v>
      </c>
      <c r="G151" s="2">
        <f>'Chart 4'!Z16</f>
        <v>0</v>
      </c>
      <c r="H151" s="2">
        <f>'Chart 4'!AA16</f>
        <v>0</v>
      </c>
      <c r="I151" s="2">
        <f>'Chart 4'!AB16</f>
        <v>0</v>
      </c>
      <c r="J151" s="2">
        <f>'Chart 4'!AC16</f>
        <v>0</v>
      </c>
      <c r="K151" s="2" cm="1">
        <f t="array" aca="1" ref="K151" ca="1">IF(B151=0,0,INDIRECT("MRN_"&amp;A151))</f>
        <v>0</v>
      </c>
      <c r="L151" s="2">
        <f t="shared" si="80"/>
        <v>0</v>
      </c>
      <c r="M151" s="2" t="str">
        <f t="shared" si="81"/>
        <v>No</v>
      </c>
      <c r="N151" s="2" t="str">
        <f t="shared" si="82"/>
        <v>No</v>
      </c>
      <c r="O151" s="2" t="str">
        <f t="shared" si="83"/>
        <v>No</v>
      </c>
      <c r="P151" s="2" t="str">
        <f t="shared" si="84"/>
        <v>No</v>
      </c>
    </row>
    <row r="152" spans="1:16" x14ac:dyDescent="0.25">
      <c r="A152" s="27">
        <v>4</v>
      </c>
      <c r="B152" s="120">
        <f>'Chart 4'!U17</f>
        <v>0</v>
      </c>
      <c r="C152" s="2">
        <f>'Chart 4'!V17</f>
        <v>0</v>
      </c>
      <c r="D152" s="2">
        <f>'Chart 4'!W17</f>
        <v>0</v>
      </c>
      <c r="E152" s="120">
        <f>'Chart 4'!X17</f>
        <v>0</v>
      </c>
      <c r="F152" s="121">
        <f>'Chart 4'!Y17</f>
        <v>0</v>
      </c>
      <c r="G152" s="2">
        <f>'Chart 4'!Z17</f>
        <v>0</v>
      </c>
      <c r="H152" s="2">
        <f>'Chart 4'!AA17</f>
        <v>0</v>
      </c>
      <c r="I152" s="2">
        <f>'Chart 4'!AB17</f>
        <v>0</v>
      </c>
      <c r="J152" s="2">
        <f>'Chart 4'!AC17</f>
        <v>0</v>
      </c>
      <c r="K152" s="2" cm="1">
        <f t="array" aca="1" ref="K152" ca="1">IF(B152=0,0,INDIRECT("MRN_"&amp;A152))</f>
        <v>0</v>
      </c>
      <c r="L152" s="2">
        <f t="shared" si="80"/>
        <v>0</v>
      </c>
      <c r="M152" s="2" t="str">
        <f t="shared" si="81"/>
        <v>No</v>
      </c>
      <c r="N152" s="2" t="str">
        <f t="shared" si="82"/>
        <v>No</v>
      </c>
      <c r="O152" s="2" t="str">
        <f t="shared" si="83"/>
        <v>No</v>
      </c>
      <c r="P152" s="2" t="str">
        <f t="shared" si="84"/>
        <v>No</v>
      </c>
    </row>
    <row r="153" spans="1:16" x14ac:dyDescent="0.25">
      <c r="A153" s="27">
        <v>4</v>
      </c>
      <c r="B153" s="120">
        <f>'Chart 4'!U18</f>
        <v>0</v>
      </c>
      <c r="C153" s="2">
        <f>'Chart 4'!V18</f>
        <v>0</v>
      </c>
      <c r="D153" s="2">
        <f>'Chart 4'!W18</f>
        <v>0</v>
      </c>
      <c r="E153" s="120">
        <f>'Chart 4'!X18</f>
        <v>0</v>
      </c>
      <c r="F153" s="121">
        <f>'Chart 4'!Y18</f>
        <v>0</v>
      </c>
      <c r="G153" s="2">
        <f>'Chart 4'!Z18</f>
        <v>0</v>
      </c>
      <c r="H153" s="2">
        <f>'Chart 4'!AA18</f>
        <v>0</v>
      </c>
      <c r="I153" s="2">
        <f>'Chart 4'!AB18</f>
        <v>0</v>
      </c>
      <c r="J153" s="2">
        <f>'Chart 4'!AC18</f>
        <v>0</v>
      </c>
      <c r="K153" s="2" cm="1">
        <f t="array" aca="1" ref="K153" ca="1">IF(B153=0,0,INDIRECT("MRN_"&amp;A153))</f>
        <v>0</v>
      </c>
      <c r="L153" s="2">
        <f t="shared" si="80"/>
        <v>0</v>
      </c>
      <c r="M153" s="2" t="str">
        <f t="shared" si="81"/>
        <v>No</v>
      </c>
      <c r="N153" s="2" t="str">
        <f t="shared" si="82"/>
        <v>No</v>
      </c>
      <c r="O153" s="2" t="str">
        <f t="shared" si="83"/>
        <v>No</v>
      </c>
      <c r="P153" s="2" t="str">
        <f t="shared" si="84"/>
        <v>No</v>
      </c>
    </row>
    <row r="154" spans="1:16" x14ac:dyDescent="0.25">
      <c r="A154" s="27">
        <v>4</v>
      </c>
      <c r="B154" s="120">
        <f>'Chart 4'!U19</f>
        <v>0</v>
      </c>
      <c r="C154" s="2">
        <f>'Chart 4'!V19</f>
        <v>0</v>
      </c>
      <c r="D154" s="2">
        <f>'Chart 4'!W19</f>
        <v>0</v>
      </c>
      <c r="E154" s="120">
        <f>'Chart 4'!X19</f>
        <v>0</v>
      </c>
      <c r="F154" s="121">
        <f>'Chart 4'!Y19</f>
        <v>0</v>
      </c>
      <c r="G154" s="2">
        <f>'Chart 4'!Z19</f>
        <v>0</v>
      </c>
      <c r="H154" s="2">
        <f>'Chart 4'!AA19</f>
        <v>0</v>
      </c>
      <c r="I154" s="2">
        <f>'Chart 4'!AB19</f>
        <v>0</v>
      </c>
      <c r="J154" s="2">
        <f>'Chart 4'!AC19</f>
        <v>0</v>
      </c>
      <c r="K154" s="2" cm="1">
        <f t="array" aca="1" ref="K154" ca="1">IF(B154=0,0,INDIRECT("MRN_"&amp;A154))</f>
        <v>0</v>
      </c>
      <c r="L154" s="2">
        <f t="shared" si="80"/>
        <v>0</v>
      </c>
      <c r="M154" s="2" t="str">
        <f t="shared" si="81"/>
        <v>No</v>
      </c>
      <c r="N154" s="2" t="str">
        <f t="shared" si="82"/>
        <v>No</v>
      </c>
      <c r="O154" s="2" t="str">
        <f t="shared" si="83"/>
        <v>No</v>
      </c>
      <c r="P154" s="2" t="str">
        <f t="shared" si="84"/>
        <v>No</v>
      </c>
    </row>
    <row r="155" spans="1:16" x14ac:dyDescent="0.25">
      <c r="A155" s="27">
        <v>4</v>
      </c>
      <c r="B155" s="120">
        <f>'Chart 4'!U20</f>
        <v>0</v>
      </c>
      <c r="C155" s="2">
        <f>'Chart 4'!V20</f>
        <v>0</v>
      </c>
      <c r="D155" s="2">
        <f>'Chart 4'!W20</f>
        <v>0</v>
      </c>
      <c r="E155" s="120">
        <f>'Chart 4'!X20</f>
        <v>0</v>
      </c>
      <c r="F155" s="121">
        <f>'Chart 4'!Y20</f>
        <v>0</v>
      </c>
      <c r="G155" s="2">
        <f>'Chart 4'!Z20</f>
        <v>0</v>
      </c>
      <c r="H155" s="2">
        <f>'Chart 4'!AA20</f>
        <v>0</v>
      </c>
      <c r="I155" s="2">
        <f>'Chart 4'!AB20</f>
        <v>0</v>
      </c>
      <c r="J155" s="2">
        <f>'Chart 4'!AC20</f>
        <v>0</v>
      </c>
      <c r="K155" s="2" cm="1">
        <f t="array" aca="1" ref="K155" ca="1">IF(B155=0,0,INDIRECT("MRN_"&amp;A155))</f>
        <v>0</v>
      </c>
      <c r="L155" s="2">
        <f t="shared" si="80"/>
        <v>0</v>
      </c>
      <c r="M155" s="2" t="str">
        <f t="shared" si="81"/>
        <v>No</v>
      </c>
      <c r="N155" s="2" t="str">
        <f t="shared" si="82"/>
        <v>No</v>
      </c>
      <c r="O155" s="2" t="str">
        <f t="shared" si="83"/>
        <v>No</v>
      </c>
      <c r="P155" s="2" t="str">
        <f t="shared" si="84"/>
        <v>No</v>
      </c>
    </row>
    <row r="156" spans="1:16" x14ac:dyDescent="0.25">
      <c r="A156" s="27">
        <v>4</v>
      </c>
      <c r="B156" s="120">
        <f>'Chart 4'!U21</f>
        <v>0</v>
      </c>
      <c r="C156" s="2">
        <f>'Chart 4'!V21</f>
        <v>0</v>
      </c>
      <c r="D156" s="2">
        <f>'Chart 4'!W21</f>
        <v>0</v>
      </c>
      <c r="E156" s="120">
        <f>'Chart 4'!X21</f>
        <v>0</v>
      </c>
      <c r="F156" s="121">
        <f>'Chart 4'!Y21</f>
        <v>0</v>
      </c>
      <c r="G156" s="2">
        <f>'Chart 4'!Z21</f>
        <v>0</v>
      </c>
      <c r="H156" s="2">
        <f>'Chart 4'!AA21</f>
        <v>0</v>
      </c>
      <c r="I156" s="2">
        <f>'Chart 4'!AB21</f>
        <v>0</v>
      </c>
      <c r="J156" s="2">
        <f>'Chart 4'!AC21</f>
        <v>0</v>
      </c>
      <c r="K156" s="2" cm="1">
        <f t="array" aca="1" ref="K156" ca="1">IF(B156=0,0,INDIRECT("MRN_"&amp;A156))</f>
        <v>0</v>
      </c>
      <c r="L156" s="2">
        <f t="shared" si="80"/>
        <v>0</v>
      </c>
      <c r="M156" s="2" t="str">
        <f t="shared" si="81"/>
        <v>No</v>
      </c>
      <c r="N156" s="2" t="str">
        <f t="shared" si="82"/>
        <v>No</v>
      </c>
      <c r="O156" s="2" t="str">
        <f t="shared" si="83"/>
        <v>No</v>
      </c>
      <c r="P156" s="2" t="str">
        <f t="shared" si="84"/>
        <v>No</v>
      </c>
    </row>
    <row r="157" spans="1:16" x14ac:dyDescent="0.25">
      <c r="A157" s="27">
        <v>4</v>
      </c>
      <c r="B157" s="120">
        <f>'Chart 4'!U22</f>
        <v>0</v>
      </c>
      <c r="C157" s="2">
        <f>'Chart 4'!V22</f>
        <v>0</v>
      </c>
      <c r="D157" s="2">
        <f>'Chart 4'!W22</f>
        <v>0</v>
      </c>
      <c r="E157" s="120">
        <f>'Chart 4'!X22</f>
        <v>0</v>
      </c>
      <c r="F157" s="121">
        <f>'Chart 4'!Y22</f>
        <v>0</v>
      </c>
      <c r="G157" s="2">
        <f>'Chart 4'!Z22</f>
        <v>0</v>
      </c>
      <c r="H157" s="2">
        <f>'Chart 4'!AA22</f>
        <v>0</v>
      </c>
      <c r="I157" s="2">
        <f>'Chart 4'!AB22</f>
        <v>0</v>
      </c>
      <c r="J157" s="2">
        <f>'Chart 4'!AC22</f>
        <v>0</v>
      </c>
      <c r="K157" s="2" cm="1">
        <f t="array" aca="1" ref="K157" ca="1">IF(B157=0,0,INDIRECT("MRN_"&amp;A157))</f>
        <v>0</v>
      </c>
      <c r="L157" s="2">
        <f t="shared" si="80"/>
        <v>0</v>
      </c>
      <c r="M157" s="2" t="str">
        <f t="shared" si="81"/>
        <v>No</v>
      </c>
      <c r="N157" s="2" t="str">
        <f t="shared" si="82"/>
        <v>No</v>
      </c>
      <c r="O157" s="2" t="str">
        <f t="shared" si="83"/>
        <v>No</v>
      </c>
      <c r="P157" s="2" t="str">
        <f t="shared" si="84"/>
        <v>No</v>
      </c>
    </row>
    <row r="158" spans="1:16" x14ac:dyDescent="0.25">
      <c r="A158" s="27">
        <v>4</v>
      </c>
      <c r="B158" s="120">
        <f>'Chart 4'!U23</f>
        <v>0</v>
      </c>
      <c r="C158" s="2">
        <f>'Chart 4'!V23</f>
        <v>0</v>
      </c>
      <c r="D158" s="2">
        <f>'Chart 4'!W23</f>
        <v>0</v>
      </c>
      <c r="E158" s="120">
        <f>'Chart 4'!X23</f>
        <v>0</v>
      </c>
      <c r="F158" s="121">
        <f>'Chart 4'!Y23</f>
        <v>0</v>
      </c>
      <c r="G158" s="2">
        <f>'Chart 4'!Z23</f>
        <v>0</v>
      </c>
      <c r="H158" s="2">
        <f>'Chart 4'!AA23</f>
        <v>0</v>
      </c>
      <c r="I158" s="2">
        <f>'Chart 4'!AB23</f>
        <v>0</v>
      </c>
      <c r="J158" s="2">
        <f>'Chart 4'!AC23</f>
        <v>0</v>
      </c>
      <c r="K158" s="2" cm="1">
        <f t="array" aca="1" ref="K158" ca="1">IF(B158=0,0,INDIRECT("MRN_"&amp;A158))</f>
        <v>0</v>
      </c>
      <c r="L158" s="2">
        <f t="shared" si="80"/>
        <v>0</v>
      </c>
      <c r="M158" s="2" t="str">
        <f t="shared" si="81"/>
        <v>No</v>
      </c>
      <c r="N158" s="2" t="str">
        <f t="shared" si="82"/>
        <v>No</v>
      </c>
      <c r="O158" s="2" t="str">
        <f t="shared" si="83"/>
        <v>No</v>
      </c>
      <c r="P158" s="2" t="str">
        <f t="shared" si="84"/>
        <v>No</v>
      </c>
    </row>
    <row r="159" spans="1:16" x14ac:dyDescent="0.25">
      <c r="A159" s="27">
        <v>4</v>
      </c>
      <c r="B159" s="120">
        <f>'Chart 4'!U24</f>
        <v>0</v>
      </c>
      <c r="C159" s="2">
        <f>'Chart 4'!V24</f>
        <v>0</v>
      </c>
      <c r="D159" s="2">
        <f>'Chart 4'!W24</f>
        <v>0</v>
      </c>
      <c r="E159" s="120">
        <f>'Chart 4'!X24</f>
        <v>0</v>
      </c>
      <c r="F159" s="121">
        <f>'Chart 4'!Y24</f>
        <v>0</v>
      </c>
      <c r="G159" s="2">
        <f>'Chart 4'!Z24</f>
        <v>0</v>
      </c>
      <c r="H159" s="2">
        <f>'Chart 4'!AA24</f>
        <v>0</v>
      </c>
      <c r="I159" s="2">
        <f>'Chart 4'!AB24</f>
        <v>0</v>
      </c>
      <c r="J159" s="2">
        <f>'Chart 4'!AC24</f>
        <v>0</v>
      </c>
      <c r="K159" s="2" cm="1">
        <f t="array" aca="1" ref="K159" ca="1">IF(B159=0,0,INDIRECT("MRN_"&amp;A159))</f>
        <v>0</v>
      </c>
      <c r="L159" s="2">
        <f t="shared" si="80"/>
        <v>0</v>
      </c>
      <c r="M159" s="2" t="str">
        <f t="shared" si="81"/>
        <v>No</v>
      </c>
      <c r="N159" s="2" t="str">
        <f t="shared" si="82"/>
        <v>No</v>
      </c>
      <c r="O159" s="2" t="str">
        <f t="shared" si="83"/>
        <v>No</v>
      </c>
      <c r="P159" s="2" t="str">
        <f t="shared" si="84"/>
        <v>No</v>
      </c>
    </row>
    <row r="160" spans="1:16" x14ac:dyDescent="0.25">
      <c r="A160" s="27">
        <v>4</v>
      </c>
      <c r="B160" s="120">
        <f>'Chart 4'!U25</f>
        <v>0</v>
      </c>
      <c r="C160" s="2">
        <f>'Chart 4'!V25</f>
        <v>0</v>
      </c>
      <c r="D160" s="2">
        <f>'Chart 4'!W25</f>
        <v>0</v>
      </c>
      <c r="E160" s="120">
        <f>'Chart 4'!X25</f>
        <v>0</v>
      </c>
      <c r="F160" s="121">
        <f>'Chart 4'!Y25</f>
        <v>0</v>
      </c>
      <c r="G160" s="2">
        <f>'Chart 4'!Z25</f>
        <v>0</v>
      </c>
      <c r="H160" s="2">
        <f>'Chart 4'!AA25</f>
        <v>0</v>
      </c>
      <c r="I160" s="2">
        <f>'Chart 4'!AB25</f>
        <v>0</v>
      </c>
      <c r="J160" s="2">
        <f>'Chart 4'!AC25</f>
        <v>0</v>
      </c>
      <c r="K160" s="2" cm="1">
        <f t="array" aca="1" ref="K160" ca="1">IF(B160=0,0,INDIRECT("MRN_"&amp;A160))</f>
        <v>0</v>
      </c>
      <c r="L160" s="2">
        <f t="shared" si="80"/>
        <v>0</v>
      </c>
      <c r="M160" s="2" t="str">
        <f t="shared" si="81"/>
        <v>No</v>
      </c>
      <c r="N160" s="2" t="str">
        <f t="shared" si="82"/>
        <v>No</v>
      </c>
      <c r="O160" s="2" t="str">
        <f t="shared" si="83"/>
        <v>No</v>
      </c>
      <c r="P160" s="2" t="str">
        <f t="shared" si="84"/>
        <v>No</v>
      </c>
    </row>
    <row r="161" spans="1:16" x14ac:dyDescent="0.25">
      <c r="A161" s="27">
        <v>4</v>
      </c>
      <c r="B161" s="120">
        <f>'Chart 4'!U26</f>
        <v>0</v>
      </c>
      <c r="C161" s="2">
        <f>'Chart 4'!V26</f>
        <v>0</v>
      </c>
      <c r="D161" s="2">
        <f>'Chart 4'!W26</f>
        <v>0</v>
      </c>
      <c r="E161" s="120">
        <f>'Chart 4'!X26</f>
        <v>0</v>
      </c>
      <c r="F161" s="121">
        <f>'Chart 4'!Y26</f>
        <v>0</v>
      </c>
      <c r="G161" s="2">
        <f>'Chart 4'!Z26</f>
        <v>0</v>
      </c>
      <c r="H161" s="2">
        <f>'Chart 4'!AA26</f>
        <v>0</v>
      </c>
      <c r="I161" s="2">
        <f>'Chart 4'!AB26</f>
        <v>0</v>
      </c>
      <c r="J161" s="2">
        <f>'Chart 4'!AC26</f>
        <v>0</v>
      </c>
      <c r="K161" s="2" cm="1">
        <f t="array" aca="1" ref="K161" ca="1">IF(B161=0,0,INDIRECT("MRN_"&amp;A161))</f>
        <v>0</v>
      </c>
      <c r="L161" s="2">
        <f t="shared" si="80"/>
        <v>0</v>
      </c>
      <c r="M161" s="2" t="str">
        <f t="shared" si="81"/>
        <v>No</v>
      </c>
      <c r="N161" s="2" t="str">
        <f t="shared" si="82"/>
        <v>No</v>
      </c>
      <c r="O161" s="2" t="str">
        <f t="shared" si="83"/>
        <v>No</v>
      </c>
      <c r="P161" s="2" t="str">
        <f t="shared" si="84"/>
        <v>No</v>
      </c>
    </row>
    <row r="162" spans="1:16" x14ac:dyDescent="0.25">
      <c r="A162" s="27">
        <v>4</v>
      </c>
      <c r="B162" s="120">
        <f>'Chart 4'!U27</f>
        <v>0</v>
      </c>
      <c r="C162" s="2">
        <f>'Chart 4'!V27</f>
        <v>0</v>
      </c>
      <c r="D162" s="2">
        <f>'Chart 4'!W27</f>
        <v>0</v>
      </c>
      <c r="E162" s="120">
        <f>'Chart 4'!X27</f>
        <v>0</v>
      </c>
      <c r="F162" s="121">
        <f>'Chart 4'!Y27</f>
        <v>0</v>
      </c>
      <c r="G162" s="2">
        <f>'Chart 4'!Z27</f>
        <v>0</v>
      </c>
      <c r="H162" s="2">
        <f>'Chart 4'!AA27</f>
        <v>0</v>
      </c>
      <c r="I162" s="2">
        <f>'Chart 4'!AB27</f>
        <v>0</v>
      </c>
      <c r="J162" s="2">
        <f>'Chart 4'!AC27</f>
        <v>0</v>
      </c>
      <c r="K162" s="2" cm="1">
        <f t="array" aca="1" ref="K162" ca="1">IF(B162=0,0,INDIRECT("MRN_"&amp;A162))</f>
        <v>0</v>
      </c>
      <c r="L162" s="2">
        <f t="shared" si="80"/>
        <v>0</v>
      </c>
      <c r="M162" s="2" t="str">
        <f t="shared" si="81"/>
        <v>No</v>
      </c>
      <c r="N162" s="2" t="str">
        <f t="shared" si="82"/>
        <v>No</v>
      </c>
      <c r="O162" s="2" t="str">
        <f t="shared" si="83"/>
        <v>No</v>
      </c>
      <c r="P162" s="2" t="str">
        <f t="shared" si="84"/>
        <v>No</v>
      </c>
    </row>
    <row r="163" spans="1:16" x14ac:dyDescent="0.25">
      <c r="A163" s="27">
        <v>4</v>
      </c>
      <c r="B163" s="120">
        <f>'Chart 4'!U28</f>
        <v>0</v>
      </c>
      <c r="C163" s="2">
        <f>'Chart 4'!V28</f>
        <v>0</v>
      </c>
      <c r="D163" s="2">
        <f>'Chart 4'!W28</f>
        <v>0</v>
      </c>
      <c r="E163" s="120">
        <f>'Chart 4'!X28</f>
        <v>0</v>
      </c>
      <c r="F163" s="121">
        <f>'Chart 4'!Y28</f>
        <v>0</v>
      </c>
      <c r="G163" s="2">
        <f>'Chart 4'!Z28</f>
        <v>0</v>
      </c>
      <c r="H163" s="2">
        <f>'Chart 4'!AA28</f>
        <v>0</v>
      </c>
      <c r="I163" s="2">
        <f>'Chart 4'!AB28</f>
        <v>0</v>
      </c>
      <c r="J163" s="2">
        <f>'Chart 4'!AC28</f>
        <v>0</v>
      </c>
      <c r="K163" s="2" cm="1">
        <f t="array" aca="1" ref="K163" ca="1">IF(B163=0,0,INDIRECT("MRN_"&amp;A163))</f>
        <v>0</v>
      </c>
      <c r="L163" s="2">
        <f t="shared" si="80"/>
        <v>0</v>
      </c>
      <c r="M163" s="2" t="str">
        <f t="shared" si="81"/>
        <v>No</v>
      </c>
      <c r="N163" s="2" t="str">
        <f t="shared" si="82"/>
        <v>No</v>
      </c>
      <c r="O163" s="2" t="str">
        <f t="shared" si="83"/>
        <v>No</v>
      </c>
      <c r="P163" s="2" t="str">
        <f t="shared" si="84"/>
        <v>No</v>
      </c>
    </row>
    <row r="164" spans="1:16" x14ac:dyDescent="0.25">
      <c r="A164" s="27">
        <v>4</v>
      </c>
      <c r="B164" s="120">
        <f>'Chart 4'!U29</f>
        <v>0</v>
      </c>
      <c r="C164" s="2">
        <f>'Chart 4'!V29</f>
        <v>0</v>
      </c>
      <c r="D164" s="2">
        <f>'Chart 4'!W29</f>
        <v>0</v>
      </c>
      <c r="E164" s="120">
        <f>'Chart 4'!X29</f>
        <v>0</v>
      </c>
      <c r="F164" s="121">
        <f>'Chart 4'!Y29</f>
        <v>0</v>
      </c>
      <c r="G164" s="2">
        <f>'Chart 4'!Z29</f>
        <v>0</v>
      </c>
      <c r="H164" s="2">
        <f>'Chart 4'!AA29</f>
        <v>0</v>
      </c>
      <c r="I164" s="2">
        <f>'Chart 4'!AB29</f>
        <v>0</v>
      </c>
      <c r="J164" s="2">
        <f>'Chart 4'!AC29</f>
        <v>0</v>
      </c>
      <c r="K164" s="2" cm="1">
        <f t="array" aca="1" ref="K164" ca="1">IF(B164=0,0,INDIRECT("MRN_"&amp;A164))</f>
        <v>0</v>
      </c>
      <c r="L164" s="2">
        <f t="shared" si="80"/>
        <v>0</v>
      </c>
      <c r="M164" s="2" t="str">
        <f t="shared" si="81"/>
        <v>No</v>
      </c>
      <c r="N164" s="2" t="str">
        <f t="shared" si="82"/>
        <v>No</v>
      </c>
      <c r="O164" s="2" t="str">
        <f t="shared" si="83"/>
        <v>No</v>
      </c>
      <c r="P164" s="2" t="str">
        <f t="shared" si="84"/>
        <v>No</v>
      </c>
    </row>
    <row r="165" spans="1:16" x14ac:dyDescent="0.25">
      <c r="A165" s="27">
        <v>4</v>
      </c>
      <c r="B165" s="120">
        <f>'Chart 4'!U30</f>
        <v>0</v>
      </c>
      <c r="C165" s="2">
        <f>'Chart 4'!V30</f>
        <v>0</v>
      </c>
      <c r="D165" s="2">
        <f>'Chart 4'!W30</f>
        <v>0</v>
      </c>
      <c r="E165" s="120">
        <f>'Chart 4'!X30</f>
        <v>0</v>
      </c>
      <c r="F165" s="121">
        <f>'Chart 4'!Y30</f>
        <v>0</v>
      </c>
      <c r="G165" s="2">
        <f>'Chart 4'!Z30</f>
        <v>0</v>
      </c>
      <c r="H165" s="2">
        <f>'Chart 4'!AA30</f>
        <v>0</v>
      </c>
      <c r="I165" s="2">
        <f>'Chart 4'!AB30</f>
        <v>0</v>
      </c>
      <c r="J165" s="2">
        <f>'Chart 4'!AC30</f>
        <v>0</v>
      </c>
      <c r="K165" s="2" cm="1">
        <f t="array" aca="1" ref="K165" ca="1">IF(B165=0,0,INDIRECT("MRN_"&amp;A165))</f>
        <v>0</v>
      </c>
      <c r="L165" s="2">
        <f t="shared" si="80"/>
        <v>0</v>
      </c>
      <c r="M165" s="2" t="str">
        <f t="shared" si="81"/>
        <v>No</v>
      </c>
      <c r="N165" s="2" t="str">
        <f t="shared" si="82"/>
        <v>No</v>
      </c>
      <c r="O165" s="2" t="str">
        <f t="shared" si="83"/>
        <v>No</v>
      </c>
      <c r="P165" s="2" t="str">
        <f t="shared" si="84"/>
        <v>No</v>
      </c>
    </row>
    <row r="166" spans="1:16" x14ac:dyDescent="0.25">
      <c r="A166" s="27">
        <v>4</v>
      </c>
      <c r="B166" s="120">
        <f>'Chart 4'!U31</f>
        <v>0</v>
      </c>
      <c r="C166" s="2">
        <f>'Chart 4'!V31</f>
        <v>0</v>
      </c>
      <c r="D166" s="2">
        <f>'Chart 4'!W31</f>
        <v>0</v>
      </c>
      <c r="E166" s="120">
        <f>'Chart 4'!X31</f>
        <v>0</v>
      </c>
      <c r="F166" s="121">
        <f>'Chart 4'!Y31</f>
        <v>0</v>
      </c>
      <c r="G166" s="2">
        <f>'Chart 4'!Z31</f>
        <v>0</v>
      </c>
      <c r="H166" s="2">
        <f>'Chart 4'!AA31</f>
        <v>0</v>
      </c>
      <c r="I166" s="2">
        <f>'Chart 4'!AB31</f>
        <v>0</v>
      </c>
      <c r="J166" s="2">
        <f>'Chart 4'!AC31</f>
        <v>0</v>
      </c>
      <c r="K166" s="2" cm="1">
        <f t="array" aca="1" ref="K166" ca="1">IF(B166=0,0,INDIRECT("MRN_"&amp;A166))</f>
        <v>0</v>
      </c>
      <c r="L166" s="2">
        <f t="shared" si="80"/>
        <v>0</v>
      </c>
      <c r="M166" s="2" t="str">
        <f t="shared" si="81"/>
        <v>No</v>
      </c>
      <c r="N166" s="2" t="str">
        <f t="shared" si="82"/>
        <v>No</v>
      </c>
      <c r="O166" s="2" t="str">
        <f t="shared" si="83"/>
        <v>No</v>
      </c>
      <c r="P166" s="2" t="str">
        <f t="shared" si="84"/>
        <v>No</v>
      </c>
    </row>
    <row r="167" spans="1:16" x14ac:dyDescent="0.25">
      <c r="A167" s="27">
        <v>4</v>
      </c>
      <c r="B167" s="120">
        <f>'Chart 4'!U32</f>
        <v>0</v>
      </c>
      <c r="C167" s="2">
        <f>'Chart 4'!V32</f>
        <v>0</v>
      </c>
      <c r="D167" s="2">
        <f>'Chart 4'!W32</f>
        <v>0</v>
      </c>
      <c r="E167" s="120">
        <f>'Chart 4'!X32</f>
        <v>0</v>
      </c>
      <c r="F167" s="121">
        <f>'Chart 4'!Y32</f>
        <v>0</v>
      </c>
      <c r="G167" s="2">
        <f>'Chart 4'!Z32</f>
        <v>0</v>
      </c>
      <c r="H167" s="2">
        <f>'Chart 4'!AA32</f>
        <v>0</v>
      </c>
      <c r="I167" s="2">
        <f>'Chart 4'!AB32</f>
        <v>0</v>
      </c>
      <c r="J167" s="2">
        <f>'Chart 4'!AC32</f>
        <v>0</v>
      </c>
      <c r="K167" s="2" cm="1">
        <f t="array" aca="1" ref="K167" ca="1">IF(B167=0,0,INDIRECT("MRN_"&amp;A167))</f>
        <v>0</v>
      </c>
      <c r="L167" s="2">
        <f t="shared" si="80"/>
        <v>0</v>
      </c>
      <c r="M167" s="2" t="str">
        <f t="shared" si="81"/>
        <v>No</v>
      </c>
      <c r="N167" s="2" t="str">
        <f t="shared" si="82"/>
        <v>No</v>
      </c>
      <c r="O167" s="2" t="str">
        <f t="shared" si="83"/>
        <v>No</v>
      </c>
      <c r="P167" s="2" t="str">
        <f t="shared" si="84"/>
        <v>No</v>
      </c>
    </row>
    <row r="168" spans="1:16" x14ac:dyDescent="0.25">
      <c r="A168" s="27">
        <v>4</v>
      </c>
      <c r="B168" s="120">
        <f>'Chart 4'!U33</f>
        <v>0</v>
      </c>
      <c r="C168" s="2">
        <f>'Chart 4'!V33</f>
        <v>0</v>
      </c>
      <c r="D168" s="2">
        <f>'Chart 4'!W33</f>
        <v>0</v>
      </c>
      <c r="E168" s="120">
        <f>'Chart 4'!X33</f>
        <v>0</v>
      </c>
      <c r="F168" s="121">
        <f>'Chart 4'!Y33</f>
        <v>0</v>
      </c>
      <c r="G168" s="2">
        <f>'Chart 4'!Z33</f>
        <v>0</v>
      </c>
      <c r="H168" s="2">
        <f>'Chart 4'!AA33</f>
        <v>0</v>
      </c>
      <c r="I168" s="2">
        <f>'Chart 4'!AB33</f>
        <v>0</v>
      </c>
      <c r="J168" s="2">
        <f>'Chart 4'!AC33</f>
        <v>0</v>
      </c>
      <c r="K168" s="2" cm="1">
        <f t="array" aca="1" ref="K168" ca="1">IF(B168=0,0,INDIRECT("MRN_"&amp;A168))</f>
        <v>0</v>
      </c>
      <c r="L168" s="2">
        <f t="shared" si="80"/>
        <v>0</v>
      </c>
      <c r="M168" s="2" t="str">
        <f t="shared" si="81"/>
        <v>No</v>
      </c>
      <c r="N168" s="2" t="str">
        <f t="shared" si="82"/>
        <v>No</v>
      </c>
      <c r="O168" s="2" t="str">
        <f t="shared" si="83"/>
        <v>No</v>
      </c>
      <c r="P168" s="2" t="str">
        <f t="shared" si="84"/>
        <v>No</v>
      </c>
    </row>
    <row r="169" spans="1:16" x14ac:dyDescent="0.25">
      <c r="A169" s="27">
        <v>4</v>
      </c>
      <c r="B169" s="120">
        <f>'Chart 4'!U34</f>
        <v>0</v>
      </c>
      <c r="C169" s="2">
        <f>'Chart 4'!V34</f>
        <v>0</v>
      </c>
      <c r="D169" s="2">
        <f>'Chart 4'!W34</f>
        <v>0</v>
      </c>
      <c r="E169" s="120">
        <f>'Chart 4'!X34</f>
        <v>0</v>
      </c>
      <c r="F169" s="121">
        <f>'Chart 4'!Y34</f>
        <v>0</v>
      </c>
      <c r="G169" s="2">
        <f>'Chart 4'!Z34</f>
        <v>0</v>
      </c>
      <c r="H169" s="2">
        <f>'Chart 4'!AA34</f>
        <v>0</v>
      </c>
      <c r="I169" s="2">
        <f>'Chart 4'!AB34</f>
        <v>0</v>
      </c>
      <c r="J169" s="2">
        <f>'Chart 4'!AC34</f>
        <v>0</v>
      </c>
      <c r="K169" s="2" cm="1">
        <f t="array" aca="1" ref="K169" ca="1">IF(B169=0,0,INDIRECT("MRN_"&amp;A169))</f>
        <v>0</v>
      </c>
      <c r="L169" s="2">
        <f t="shared" si="80"/>
        <v>0</v>
      </c>
      <c r="M169" s="2" t="str">
        <f t="shared" si="81"/>
        <v>No</v>
      </c>
      <c r="N169" s="2" t="str">
        <f t="shared" si="82"/>
        <v>No</v>
      </c>
      <c r="O169" s="2" t="str">
        <f t="shared" si="83"/>
        <v>No</v>
      </c>
      <c r="P169" s="2" t="str">
        <f t="shared" si="84"/>
        <v>No</v>
      </c>
    </row>
    <row r="170" spans="1:16" x14ac:dyDescent="0.25">
      <c r="A170" s="27">
        <v>4</v>
      </c>
      <c r="B170" s="120">
        <f>'Chart 4'!U35</f>
        <v>0</v>
      </c>
      <c r="C170" s="2">
        <f>'Chart 4'!V35</f>
        <v>0</v>
      </c>
      <c r="D170" s="2">
        <f>'Chart 4'!W35</f>
        <v>0</v>
      </c>
      <c r="E170" s="120">
        <f>'Chart 4'!X35</f>
        <v>0</v>
      </c>
      <c r="F170" s="121">
        <f>'Chart 4'!Y35</f>
        <v>0</v>
      </c>
      <c r="G170" s="2">
        <f>'Chart 4'!Z35</f>
        <v>0</v>
      </c>
      <c r="H170" s="2">
        <f>'Chart 4'!AA35</f>
        <v>0</v>
      </c>
      <c r="I170" s="2">
        <f>'Chart 4'!AB35</f>
        <v>0</v>
      </c>
      <c r="J170" s="2">
        <f>'Chart 4'!AC35</f>
        <v>0</v>
      </c>
      <c r="K170" s="2" cm="1">
        <f t="array" aca="1" ref="K170" ca="1">IF(B170=0,0,INDIRECT("MRN_"&amp;A170))</f>
        <v>0</v>
      </c>
      <c r="L170" s="2">
        <f t="shared" si="80"/>
        <v>0</v>
      </c>
      <c r="M170" s="2" t="str">
        <f t="shared" si="81"/>
        <v>No</v>
      </c>
      <c r="N170" s="2" t="str">
        <f t="shared" si="82"/>
        <v>No</v>
      </c>
      <c r="O170" s="2" t="str">
        <f t="shared" si="83"/>
        <v>No</v>
      </c>
      <c r="P170" s="2" t="str">
        <f t="shared" si="84"/>
        <v>No</v>
      </c>
    </row>
    <row r="171" spans="1:16" x14ac:dyDescent="0.25">
      <c r="A171" s="27">
        <v>4</v>
      </c>
      <c r="B171" s="120">
        <f>'Chart 4'!U36</f>
        <v>0</v>
      </c>
      <c r="C171" s="2">
        <f>'Chart 4'!V36</f>
        <v>0</v>
      </c>
      <c r="D171" s="2">
        <f>'Chart 4'!W36</f>
        <v>0</v>
      </c>
      <c r="E171" s="120">
        <f>'Chart 4'!X36</f>
        <v>0</v>
      </c>
      <c r="F171" s="121">
        <f>'Chart 4'!Y36</f>
        <v>0</v>
      </c>
      <c r="G171" s="2">
        <f>'Chart 4'!Z36</f>
        <v>0</v>
      </c>
      <c r="H171" s="2">
        <f>'Chart 4'!AA36</f>
        <v>0</v>
      </c>
      <c r="I171" s="2">
        <f>'Chart 4'!AB36</f>
        <v>0</v>
      </c>
      <c r="J171" s="2">
        <f>'Chart 4'!AC36</f>
        <v>0</v>
      </c>
      <c r="K171" s="2" cm="1">
        <f t="array" aca="1" ref="K171" ca="1">IF(B171=0,0,INDIRECT("MRN_"&amp;A171))</f>
        <v>0</v>
      </c>
      <c r="L171" s="2">
        <f t="shared" si="80"/>
        <v>0</v>
      </c>
      <c r="M171" s="2" t="str">
        <f t="shared" si="81"/>
        <v>No</v>
      </c>
      <c r="N171" s="2" t="str">
        <f t="shared" si="82"/>
        <v>No</v>
      </c>
      <c r="O171" s="2" t="str">
        <f t="shared" si="83"/>
        <v>No</v>
      </c>
      <c r="P171" s="2" t="str">
        <f t="shared" si="84"/>
        <v>No</v>
      </c>
    </row>
    <row r="172" spans="1:16" x14ac:dyDescent="0.25">
      <c r="A172" s="27">
        <v>4</v>
      </c>
      <c r="B172" s="120">
        <f>'Chart 4'!U37</f>
        <v>0</v>
      </c>
      <c r="C172" s="2">
        <f>'Chart 4'!V37</f>
        <v>0</v>
      </c>
      <c r="D172" s="2">
        <f>'Chart 4'!W37</f>
        <v>0</v>
      </c>
      <c r="E172" s="120">
        <f>'Chart 4'!X37</f>
        <v>0</v>
      </c>
      <c r="F172" s="121">
        <f>'Chart 4'!Y37</f>
        <v>0</v>
      </c>
      <c r="G172" s="2">
        <f>'Chart 4'!Z37</f>
        <v>0</v>
      </c>
      <c r="H172" s="2">
        <f>'Chart 4'!AA37</f>
        <v>0</v>
      </c>
      <c r="I172" s="2">
        <f>'Chart 4'!AB37</f>
        <v>0</v>
      </c>
      <c r="J172" s="2">
        <f>'Chart 4'!AC37</f>
        <v>0</v>
      </c>
      <c r="K172" s="2" cm="1">
        <f t="array" aca="1" ref="K172" ca="1">IF(B172=0,0,INDIRECT("MRN_"&amp;A172))</f>
        <v>0</v>
      </c>
      <c r="L172" s="2">
        <f t="shared" si="80"/>
        <v>0</v>
      </c>
      <c r="M172" s="2" t="str">
        <f t="shared" si="81"/>
        <v>No</v>
      </c>
      <c r="N172" s="2" t="str">
        <f t="shared" si="82"/>
        <v>No</v>
      </c>
      <c r="O172" s="2" t="str">
        <f t="shared" si="83"/>
        <v>No</v>
      </c>
      <c r="P172" s="2" t="str">
        <f t="shared" si="84"/>
        <v>No</v>
      </c>
    </row>
    <row r="173" spans="1:16" x14ac:dyDescent="0.25">
      <c r="A173" s="27">
        <v>4</v>
      </c>
      <c r="B173" s="120">
        <f>'Chart 4'!U38</f>
        <v>0</v>
      </c>
      <c r="C173" s="2">
        <f>'Chart 4'!V38</f>
        <v>0</v>
      </c>
      <c r="D173" s="2">
        <f>'Chart 4'!W38</f>
        <v>0</v>
      </c>
      <c r="E173" s="120">
        <f>'Chart 4'!X38</f>
        <v>0</v>
      </c>
      <c r="F173" s="121">
        <f>'Chart 4'!Y38</f>
        <v>0</v>
      </c>
      <c r="G173" s="2">
        <f>'Chart 4'!Z38</f>
        <v>0</v>
      </c>
      <c r="H173" s="2">
        <f>'Chart 4'!AA38</f>
        <v>0</v>
      </c>
      <c r="I173" s="2">
        <f>'Chart 4'!AB38</f>
        <v>0</v>
      </c>
      <c r="J173" s="2">
        <f>'Chart 4'!AC38</f>
        <v>0</v>
      </c>
      <c r="K173" s="2" cm="1">
        <f t="array" aca="1" ref="K173" ca="1">IF(B173=0,0,INDIRECT("MRN_"&amp;A173))</f>
        <v>0</v>
      </c>
      <c r="L173" s="2">
        <f t="shared" si="80"/>
        <v>0</v>
      </c>
      <c r="M173" s="2" t="str">
        <f t="shared" si="81"/>
        <v>No</v>
      </c>
      <c r="N173" s="2" t="str">
        <f t="shared" si="82"/>
        <v>No</v>
      </c>
      <c r="O173" s="2" t="str">
        <f t="shared" si="83"/>
        <v>No</v>
      </c>
      <c r="P173" s="2" t="str">
        <f t="shared" si="84"/>
        <v>No</v>
      </c>
    </row>
    <row r="174" spans="1:16" x14ac:dyDescent="0.25">
      <c r="A174" s="27">
        <v>5</v>
      </c>
      <c r="B174" s="120">
        <f>'Chart 5'!U9</f>
        <v>0</v>
      </c>
      <c r="C174" s="2">
        <f>'Chart 5'!V9</f>
        <v>0</v>
      </c>
      <c r="D174" s="2">
        <f>'Chart 5'!W9</f>
        <v>0</v>
      </c>
      <c r="E174" s="2">
        <f>'Chart 5'!X9</f>
        <v>0</v>
      </c>
      <c r="F174" s="121">
        <f>'Chart 5'!Y9</f>
        <v>0</v>
      </c>
      <c r="G174" s="2">
        <f>'Chart 5'!Z9</f>
        <v>0</v>
      </c>
      <c r="H174" s="2">
        <f>'Chart 5'!AA9</f>
        <v>0</v>
      </c>
      <c r="I174" s="2">
        <f>'Chart 5'!AB9</f>
        <v>0</v>
      </c>
      <c r="J174" s="2">
        <f>'Chart 5'!AC9</f>
        <v>0</v>
      </c>
      <c r="K174" s="2" cm="1">
        <f t="array" aca="1" ref="K174" ca="1">IF(B174=0,0,INDIRECT("MRN_"&amp;A174))</f>
        <v>0</v>
      </c>
      <c r="L174" s="2">
        <f t="shared" si="75"/>
        <v>0</v>
      </c>
      <c r="M174" s="2" t="str">
        <f t="shared" si="76"/>
        <v>No</v>
      </c>
      <c r="N174" s="2" t="str">
        <f t="shared" si="77"/>
        <v>No</v>
      </c>
      <c r="O174" s="2" t="str">
        <f t="shared" si="78"/>
        <v>No</v>
      </c>
      <c r="P174" s="2" t="str">
        <f t="shared" si="79"/>
        <v>No</v>
      </c>
    </row>
    <row r="175" spans="1:16" x14ac:dyDescent="0.25">
      <c r="A175" s="27">
        <v>5</v>
      </c>
      <c r="B175" s="120">
        <f>'Chart 5'!U10</f>
        <v>0</v>
      </c>
      <c r="C175" s="2">
        <f>'Chart 5'!V10</f>
        <v>0</v>
      </c>
      <c r="D175" s="2">
        <f>'Chart 5'!W10</f>
        <v>0</v>
      </c>
      <c r="E175" s="2">
        <f>'Chart 5'!X10</f>
        <v>0</v>
      </c>
      <c r="F175" s="121">
        <f>'Chart 5'!Y10</f>
        <v>0</v>
      </c>
      <c r="G175" s="2">
        <f>'Chart 5'!Z10</f>
        <v>0</v>
      </c>
      <c r="H175" s="2">
        <f>'Chart 5'!AA10</f>
        <v>0</v>
      </c>
      <c r="I175" s="2">
        <f>'Chart 5'!AB10</f>
        <v>0</v>
      </c>
      <c r="J175" s="2">
        <f>'Chart 5'!AC10</f>
        <v>0</v>
      </c>
      <c r="K175" s="2" cm="1">
        <f t="array" aca="1" ref="K175" ca="1">IF(B175=0,0,INDIRECT("MRN_"&amp;A175))</f>
        <v>0</v>
      </c>
      <c r="L175" s="2">
        <f t="shared" ref="L175:L204" si="85">IF(B175=0,0,"Chart_"&amp;A175)</f>
        <v>0</v>
      </c>
      <c r="M175" s="2" t="str">
        <f t="shared" ref="M175:M204" si="86">IF(I175=0,"No","Yes")</f>
        <v>No</v>
      </c>
      <c r="N175" s="2" t="str">
        <f t="shared" ref="N175:N204" si="87">IF(H175=0,"No","Yes")</f>
        <v>No</v>
      </c>
      <c r="O175" s="2" t="str">
        <f t="shared" ref="O175:O204" si="88">IF(N175="Yes","Yes","No")</f>
        <v>No</v>
      </c>
      <c r="P175" s="2" t="str">
        <f t="shared" ref="P175:P204" si="89">IF(M175="yes","Yes","No")</f>
        <v>No</v>
      </c>
    </row>
    <row r="176" spans="1:16" x14ac:dyDescent="0.25">
      <c r="A176" s="27">
        <v>5</v>
      </c>
      <c r="B176" s="120">
        <f>'Chart 5'!U11</f>
        <v>0</v>
      </c>
      <c r="C176" s="2">
        <f>'Chart 5'!V11</f>
        <v>0</v>
      </c>
      <c r="D176" s="2">
        <f>'Chart 5'!W11</f>
        <v>0</v>
      </c>
      <c r="E176" s="2">
        <f>'Chart 5'!X11</f>
        <v>0</v>
      </c>
      <c r="F176" s="121">
        <f>'Chart 5'!Y11</f>
        <v>0</v>
      </c>
      <c r="G176" s="2">
        <f>'Chart 5'!Z11</f>
        <v>0</v>
      </c>
      <c r="H176" s="2">
        <f>'Chart 5'!AA11</f>
        <v>0</v>
      </c>
      <c r="I176" s="2">
        <f>'Chart 5'!AB11</f>
        <v>0</v>
      </c>
      <c r="J176" s="2">
        <f>'Chart 5'!AC11</f>
        <v>0</v>
      </c>
      <c r="K176" s="2" cm="1">
        <f t="array" aca="1" ref="K176" ca="1">IF(B176=0,0,INDIRECT("MRN_"&amp;A176))</f>
        <v>0</v>
      </c>
      <c r="L176" s="2">
        <f t="shared" si="85"/>
        <v>0</v>
      </c>
      <c r="M176" s="2" t="str">
        <f t="shared" si="86"/>
        <v>No</v>
      </c>
      <c r="N176" s="2" t="str">
        <f t="shared" si="87"/>
        <v>No</v>
      </c>
      <c r="O176" s="2" t="str">
        <f t="shared" si="88"/>
        <v>No</v>
      </c>
      <c r="P176" s="2" t="str">
        <f t="shared" si="89"/>
        <v>No</v>
      </c>
    </row>
    <row r="177" spans="1:16" x14ac:dyDescent="0.25">
      <c r="A177" s="27">
        <v>5</v>
      </c>
      <c r="B177" s="120">
        <f>'Chart 5'!U12</f>
        <v>0</v>
      </c>
      <c r="C177" s="2">
        <f>'Chart 5'!V12</f>
        <v>0</v>
      </c>
      <c r="D177" s="2">
        <f>'Chart 5'!W12</f>
        <v>0</v>
      </c>
      <c r="E177" s="2">
        <f>'Chart 5'!X12</f>
        <v>0</v>
      </c>
      <c r="F177" s="121">
        <f>'Chart 5'!Y12</f>
        <v>0</v>
      </c>
      <c r="G177" s="2">
        <f>'Chart 5'!Z12</f>
        <v>0</v>
      </c>
      <c r="H177" s="2">
        <f>'Chart 5'!AA12</f>
        <v>0</v>
      </c>
      <c r="I177" s="2">
        <f>'Chart 5'!AB12</f>
        <v>0</v>
      </c>
      <c r="J177" s="2">
        <f>'Chart 5'!AC12</f>
        <v>0</v>
      </c>
      <c r="K177" s="2" cm="1">
        <f t="array" aca="1" ref="K177" ca="1">IF(B177=0,0,INDIRECT("MRN_"&amp;A177))</f>
        <v>0</v>
      </c>
      <c r="L177" s="2">
        <f t="shared" si="85"/>
        <v>0</v>
      </c>
      <c r="M177" s="2" t="str">
        <f t="shared" si="86"/>
        <v>No</v>
      </c>
      <c r="N177" s="2" t="str">
        <f t="shared" si="87"/>
        <v>No</v>
      </c>
      <c r="O177" s="2" t="str">
        <f t="shared" si="88"/>
        <v>No</v>
      </c>
      <c r="P177" s="2" t="str">
        <f t="shared" si="89"/>
        <v>No</v>
      </c>
    </row>
    <row r="178" spans="1:16" x14ac:dyDescent="0.25">
      <c r="A178" s="27">
        <v>5</v>
      </c>
      <c r="B178" s="120">
        <f>'Chart 5'!U13</f>
        <v>0</v>
      </c>
      <c r="C178" s="2">
        <f>'Chart 5'!V13</f>
        <v>0</v>
      </c>
      <c r="D178" s="2">
        <f>'Chart 5'!W13</f>
        <v>0</v>
      </c>
      <c r="E178" s="2">
        <f>'Chart 5'!X13</f>
        <v>0</v>
      </c>
      <c r="F178" s="121">
        <f>'Chart 5'!Y13</f>
        <v>0</v>
      </c>
      <c r="G178" s="2">
        <f>'Chart 5'!Z13</f>
        <v>0</v>
      </c>
      <c r="H178" s="2">
        <f>'Chart 5'!AA13</f>
        <v>0</v>
      </c>
      <c r="I178" s="2">
        <f>'Chart 5'!AB13</f>
        <v>0</v>
      </c>
      <c r="J178" s="2">
        <f>'Chart 5'!AC13</f>
        <v>0</v>
      </c>
      <c r="K178" s="2" cm="1">
        <f t="array" aca="1" ref="K178" ca="1">IF(B178=0,0,INDIRECT("MRN_"&amp;A178))</f>
        <v>0</v>
      </c>
      <c r="L178" s="2">
        <f t="shared" si="85"/>
        <v>0</v>
      </c>
      <c r="M178" s="2" t="str">
        <f t="shared" si="86"/>
        <v>No</v>
      </c>
      <c r="N178" s="2" t="str">
        <f t="shared" si="87"/>
        <v>No</v>
      </c>
      <c r="O178" s="2" t="str">
        <f t="shared" si="88"/>
        <v>No</v>
      </c>
      <c r="P178" s="2" t="str">
        <f t="shared" si="89"/>
        <v>No</v>
      </c>
    </row>
    <row r="179" spans="1:16" x14ac:dyDescent="0.25">
      <c r="A179" s="27">
        <v>5</v>
      </c>
      <c r="B179" s="120">
        <f>'Chart 5'!U14</f>
        <v>0</v>
      </c>
      <c r="C179" s="2">
        <f>'Chart 5'!V14</f>
        <v>0</v>
      </c>
      <c r="D179" s="2">
        <f>'Chart 5'!W14</f>
        <v>0</v>
      </c>
      <c r="E179" s="2">
        <f>'Chart 5'!X14</f>
        <v>0</v>
      </c>
      <c r="F179" s="121">
        <f>'Chart 5'!Y14</f>
        <v>0</v>
      </c>
      <c r="G179" s="2">
        <f>'Chart 5'!Z14</f>
        <v>0</v>
      </c>
      <c r="H179" s="2">
        <f>'Chart 5'!AA14</f>
        <v>0</v>
      </c>
      <c r="I179" s="2">
        <f>'Chart 5'!AB14</f>
        <v>0</v>
      </c>
      <c r="J179" s="2">
        <f>'Chart 5'!AC14</f>
        <v>0</v>
      </c>
      <c r="K179" s="2" cm="1">
        <f t="array" aca="1" ref="K179" ca="1">IF(B179=0,0,INDIRECT("MRN_"&amp;A179))</f>
        <v>0</v>
      </c>
      <c r="L179" s="2">
        <f t="shared" si="85"/>
        <v>0</v>
      </c>
      <c r="M179" s="2" t="str">
        <f t="shared" si="86"/>
        <v>No</v>
      </c>
      <c r="N179" s="2" t="str">
        <f t="shared" si="87"/>
        <v>No</v>
      </c>
      <c r="O179" s="2" t="str">
        <f t="shared" si="88"/>
        <v>No</v>
      </c>
      <c r="P179" s="2" t="str">
        <f t="shared" si="89"/>
        <v>No</v>
      </c>
    </row>
    <row r="180" spans="1:16" x14ac:dyDescent="0.25">
      <c r="A180" s="27">
        <v>5</v>
      </c>
      <c r="B180" s="120">
        <f>'Chart 5'!U15</f>
        <v>0</v>
      </c>
      <c r="C180" s="2">
        <f>'Chart 5'!V15</f>
        <v>0</v>
      </c>
      <c r="D180" s="2">
        <f>'Chart 5'!W15</f>
        <v>0</v>
      </c>
      <c r="E180" s="2">
        <f>'Chart 5'!X15</f>
        <v>0</v>
      </c>
      <c r="F180" s="121">
        <f>'Chart 5'!Y15</f>
        <v>0</v>
      </c>
      <c r="G180" s="2">
        <f>'Chart 5'!Z15</f>
        <v>0</v>
      </c>
      <c r="H180" s="2">
        <f>'Chart 5'!AA15</f>
        <v>0</v>
      </c>
      <c r="I180" s="2">
        <f>'Chart 5'!AB15</f>
        <v>0</v>
      </c>
      <c r="J180" s="2">
        <f>'Chart 5'!AC15</f>
        <v>0</v>
      </c>
      <c r="K180" s="2" cm="1">
        <f t="array" aca="1" ref="K180" ca="1">IF(B180=0,0,INDIRECT("MRN_"&amp;A180))</f>
        <v>0</v>
      </c>
      <c r="L180" s="2">
        <f t="shared" si="85"/>
        <v>0</v>
      </c>
      <c r="M180" s="2" t="str">
        <f t="shared" si="86"/>
        <v>No</v>
      </c>
      <c r="N180" s="2" t="str">
        <f t="shared" si="87"/>
        <v>No</v>
      </c>
      <c r="O180" s="2" t="str">
        <f t="shared" si="88"/>
        <v>No</v>
      </c>
      <c r="P180" s="2" t="str">
        <f t="shared" si="89"/>
        <v>No</v>
      </c>
    </row>
    <row r="181" spans="1:16" x14ac:dyDescent="0.25">
      <c r="A181" s="27">
        <v>5</v>
      </c>
      <c r="B181" s="120">
        <f>'Chart 5'!U16</f>
        <v>0</v>
      </c>
      <c r="C181" s="2">
        <f>'Chart 5'!V16</f>
        <v>0</v>
      </c>
      <c r="D181" s="2">
        <f>'Chart 5'!W16</f>
        <v>0</v>
      </c>
      <c r="E181" s="2">
        <f>'Chart 5'!X16</f>
        <v>0</v>
      </c>
      <c r="F181" s="121">
        <f>'Chart 5'!Y16</f>
        <v>0</v>
      </c>
      <c r="G181" s="2">
        <f>'Chart 5'!Z16</f>
        <v>0</v>
      </c>
      <c r="H181" s="2">
        <f>'Chart 5'!AA16</f>
        <v>0</v>
      </c>
      <c r="I181" s="2">
        <f>'Chart 5'!AB16</f>
        <v>0</v>
      </c>
      <c r="J181" s="2">
        <f>'Chart 5'!AC16</f>
        <v>0</v>
      </c>
      <c r="K181" s="2" cm="1">
        <f t="array" aca="1" ref="K181" ca="1">IF(B181=0,0,INDIRECT("MRN_"&amp;A181))</f>
        <v>0</v>
      </c>
      <c r="L181" s="2">
        <f t="shared" si="85"/>
        <v>0</v>
      </c>
      <c r="M181" s="2" t="str">
        <f t="shared" si="86"/>
        <v>No</v>
      </c>
      <c r="N181" s="2" t="str">
        <f t="shared" si="87"/>
        <v>No</v>
      </c>
      <c r="O181" s="2" t="str">
        <f t="shared" si="88"/>
        <v>No</v>
      </c>
      <c r="P181" s="2" t="str">
        <f t="shared" si="89"/>
        <v>No</v>
      </c>
    </row>
    <row r="182" spans="1:16" x14ac:dyDescent="0.25">
      <c r="A182" s="27">
        <v>5</v>
      </c>
      <c r="B182" s="120">
        <f>'Chart 5'!U17</f>
        <v>0</v>
      </c>
      <c r="C182" s="2">
        <f>'Chart 5'!V17</f>
        <v>0</v>
      </c>
      <c r="D182" s="2">
        <f>'Chart 5'!W17</f>
        <v>0</v>
      </c>
      <c r="E182" s="2">
        <f>'Chart 5'!X17</f>
        <v>0</v>
      </c>
      <c r="F182" s="121">
        <f>'Chart 5'!Y17</f>
        <v>0</v>
      </c>
      <c r="G182" s="2">
        <f>'Chart 5'!Z17</f>
        <v>0</v>
      </c>
      <c r="H182" s="2">
        <f>'Chart 5'!AA17</f>
        <v>0</v>
      </c>
      <c r="I182" s="2">
        <f>'Chart 5'!AB17</f>
        <v>0</v>
      </c>
      <c r="J182" s="2">
        <f>'Chart 5'!AC17</f>
        <v>0</v>
      </c>
      <c r="K182" s="2" cm="1">
        <f t="array" aca="1" ref="K182" ca="1">IF(B182=0,0,INDIRECT("MRN_"&amp;A182))</f>
        <v>0</v>
      </c>
      <c r="L182" s="2">
        <f t="shared" si="85"/>
        <v>0</v>
      </c>
      <c r="M182" s="2" t="str">
        <f t="shared" si="86"/>
        <v>No</v>
      </c>
      <c r="N182" s="2" t="str">
        <f t="shared" si="87"/>
        <v>No</v>
      </c>
      <c r="O182" s="2" t="str">
        <f t="shared" si="88"/>
        <v>No</v>
      </c>
      <c r="P182" s="2" t="str">
        <f t="shared" si="89"/>
        <v>No</v>
      </c>
    </row>
    <row r="183" spans="1:16" x14ac:dyDescent="0.25">
      <c r="A183" s="27">
        <v>5</v>
      </c>
      <c r="B183" s="120">
        <f>'Chart 5'!U18</f>
        <v>0</v>
      </c>
      <c r="C183" s="2">
        <f>'Chart 5'!V18</f>
        <v>0</v>
      </c>
      <c r="D183" s="2">
        <f>'Chart 5'!W18</f>
        <v>0</v>
      </c>
      <c r="E183" s="2">
        <f>'Chart 5'!X18</f>
        <v>0</v>
      </c>
      <c r="F183" s="121">
        <f>'Chart 5'!Y18</f>
        <v>0</v>
      </c>
      <c r="G183" s="2">
        <f>'Chart 5'!Z18</f>
        <v>0</v>
      </c>
      <c r="H183" s="2">
        <f>'Chart 5'!AA18</f>
        <v>0</v>
      </c>
      <c r="I183" s="2">
        <f>'Chart 5'!AB18</f>
        <v>0</v>
      </c>
      <c r="J183" s="2">
        <f>'Chart 5'!AC18</f>
        <v>0</v>
      </c>
      <c r="K183" s="2" cm="1">
        <f t="array" aca="1" ref="K183" ca="1">IF(B183=0,0,INDIRECT("MRN_"&amp;A183))</f>
        <v>0</v>
      </c>
      <c r="L183" s="2">
        <f t="shared" si="85"/>
        <v>0</v>
      </c>
      <c r="M183" s="2" t="str">
        <f t="shared" si="86"/>
        <v>No</v>
      </c>
      <c r="N183" s="2" t="str">
        <f t="shared" si="87"/>
        <v>No</v>
      </c>
      <c r="O183" s="2" t="str">
        <f t="shared" si="88"/>
        <v>No</v>
      </c>
      <c r="P183" s="2" t="str">
        <f t="shared" si="89"/>
        <v>No</v>
      </c>
    </row>
    <row r="184" spans="1:16" x14ac:dyDescent="0.25">
      <c r="A184" s="27">
        <v>5</v>
      </c>
      <c r="B184" s="120">
        <f>'Chart 5'!U19</f>
        <v>0</v>
      </c>
      <c r="C184" s="2">
        <f>'Chart 5'!V19</f>
        <v>0</v>
      </c>
      <c r="D184" s="2">
        <f>'Chart 5'!W19</f>
        <v>0</v>
      </c>
      <c r="E184" s="2">
        <f>'Chart 5'!X19</f>
        <v>0</v>
      </c>
      <c r="F184" s="121">
        <f>'Chart 5'!Y19</f>
        <v>0</v>
      </c>
      <c r="G184" s="2">
        <f>'Chart 5'!Z19</f>
        <v>0</v>
      </c>
      <c r="H184" s="2">
        <f>'Chart 5'!AA19</f>
        <v>0</v>
      </c>
      <c r="I184" s="2">
        <f>'Chart 5'!AB19</f>
        <v>0</v>
      </c>
      <c r="J184" s="2">
        <f>'Chart 5'!AC19</f>
        <v>0</v>
      </c>
      <c r="K184" s="2" cm="1">
        <f t="array" aca="1" ref="K184" ca="1">IF(B184=0,0,INDIRECT("MRN_"&amp;A184))</f>
        <v>0</v>
      </c>
      <c r="L184" s="2">
        <f t="shared" si="85"/>
        <v>0</v>
      </c>
      <c r="M184" s="2" t="str">
        <f t="shared" si="86"/>
        <v>No</v>
      </c>
      <c r="N184" s="2" t="str">
        <f t="shared" si="87"/>
        <v>No</v>
      </c>
      <c r="O184" s="2" t="str">
        <f t="shared" si="88"/>
        <v>No</v>
      </c>
      <c r="P184" s="2" t="str">
        <f t="shared" si="89"/>
        <v>No</v>
      </c>
    </row>
    <row r="185" spans="1:16" x14ac:dyDescent="0.25">
      <c r="A185" s="27">
        <v>5</v>
      </c>
      <c r="B185" s="120">
        <f>'Chart 5'!U20</f>
        <v>0</v>
      </c>
      <c r="C185" s="2">
        <f>'Chart 5'!V20</f>
        <v>0</v>
      </c>
      <c r="D185" s="2">
        <f>'Chart 5'!W20</f>
        <v>0</v>
      </c>
      <c r="E185" s="2">
        <f>'Chart 5'!X20</f>
        <v>0</v>
      </c>
      <c r="F185" s="121">
        <f>'Chart 5'!Y20</f>
        <v>0</v>
      </c>
      <c r="G185" s="2">
        <f>'Chart 5'!Z20</f>
        <v>0</v>
      </c>
      <c r="H185" s="2">
        <f>'Chart 5'!AA20</f>
        <v>0</v>
      </c>
      <c r="I185" s="2">
        <f>'Chart 5'!AB20</f>
        <v>0</v>
      </c>
      <c r="J185" s="2">
        <f>'Chart 5'!AC20</f>
        <v>0</v>
      </c>
      <c r="K185" s="2" cm="1">
        <f t="array" aca="1" ref="K185" ca="1">IF(B185=0,0,INDIRECT("MRN_"&amp;A185))</f>
        <v>0</v>
      </c>
      <c r="L185" s="2">
        <f t="shared" si="85"/>
        <v>0</v>
      </c>
      <c r="M185" s="2" t="str">
        <f t="shared" si="86"/>
        <v>No</v>
      </c>
      <c r="N185" s="2" t="str">
        <f t="shared" si="87"/>
        <v>No</v>
      </c>
      <c r="O185" s="2" t="str">
        <f t="shared" si="88"/>
        <v>No</v>
      </c>
      <c r="P185" s="2" t="str">
        <f t="shared" si="89"/>
        <v>No</v>
      </c>
    </row>
    <row r="186" spans="1:16" x14ac:dyDescent="0.25">
      <c r="A186" s="27">
        <v>5</v>
      </c>
      <c r="B186" s="120">
        <f>'Chart 5'!U21</f>
        <v>0</v>
      </c>
      <c r="C186" s="2">
        <f>'Chart 5'!V21</f>
        <v>0</v>
      </c>
      <c r="D186" s="2">
        <f>'Chart 5'!W21</f>
        <v>0</v>
      </c>
      <c r="E186" s="2">
        <f>'Chart 5'!X21</f>
        <v>0</v>
      </c>
      <c r="F186" s="121">
        <f>'Chart 5'!Y21</f>
        <v>0</v>
      </c>
      <c r="G186" s="2">
        <f>'Chart 5'!Z21</f>
        <v>0</v>
      </c>
      <c r="H186" s="2">
        <f>'Chart 5'!AA21</f>
        <v>0</v>
      </c>
      <c r="I186" s="2">
        <f>'Chart 5'!AB21</f>
        <v>0</v>
      </c>
      <c r="J186" s="2">
        <f>'Chart 5'!AC21</f>
        <v>0</v>
      </c>
      <c r="K186" s="2" cm="1">
        <f t="array" aca="1" ref="K186" ca="1">IF(B186=0,0,INDIRECT("MRN_"&amp;A186))</f>
        <v>0</v>
      </c>
      <c r="L186" s="2">
        <f t="shared" si="85"/>
        <v>0</v>
      </c>
      <c r="M186" s="2" t="str">
        <f t="shared" si="86"/>
        <v>No</v>
      </c>
      <c r="N186" s="2" t="str">
        <f t="shared" si="87"/>
        <v>No</v>
      </c>
      <c r="O186" s="2" t="str">
        <f t="shared" si="88"/>
        <v>No</v>
      </c>
      <c r="P186" s="2" t="str">
        <f t="shared" si="89"/>
        <v>No</v>
      </c>
    </row>
    <row r="187" spans="1:16" x14ac:dyDescent="0.25">
      <c r="A187" s="27">
        <v>5</v>
      </c>
      <c r="B187" s="120">
        <f>'Chart 5'!U22</f>
        <v>0</v>
      </c>
      <c r="C187" s="2">
        <f>'Chart 5'!V22</f>
        <v>0</v>
      </c>
      <c r="D187" s="2">
        <f>'Chart 5'!W22</f>
        <v>0</v>
      </c>
      <c r="E187" s="2">
        <f>'Chart 5'!X22</f>
        <v>0</v>
      </c>
      <c r="F187" s="121">
        <f>'Chart 5'!Y22</f>
        <v>0</v>
      </c>
      <c r="G187" s="2">
        <f>'Chart 5'!Z22</f>
        <v>0</v>
      </c>
      <c r="H187" s="2">
        <f>'Chart 5'!AA22</f>
        <v>0</v>
      </c>
      <c r="I187" s="2">
        <f>'Chart 5'!AB22</f>
        <v>0</v>
      </c>
      <c r="J187" s="2">
        <f>'Chart 5'!AC22</f>
        <v>0</v>
      </c>
      <c r="K187" s="2" cm="1">
        <f t="array" aca="1" ref="K187" ca="1">IF(B187=0,0,INDIRECT("MRN_"&amp;A187))</f>
        <v>0</v>
      </c>
      <c r="L187" s="2">
        <f t="shared" si="85"/>
        <v>0</v>
      </c>
      <c r="M187" s="2" t="str">
        <f t="shared" si="86"/>
        <v>No</v>
      </c>
      <c r="N187" s="2" t="str">
        <f t="shared" si="87"/>
        <v>No</v>
      </c>
      <c r="O187" s="2" t="str">
        <f t="shared" si="88"/>
        <v>No</v>
      </c>
      <c r="P187" s="2" t="str">
        <f t="shared" si="89"/>
        <v>No</v>
      </c>
    </row>
    <row r="188" spans="1:16" x14ac:dyDescent="0.25">
      <c r="A188" s="27">
        <v>5</v>
      </c>
      <c r="B188" s="120">
        <f>'Chart 5'!U23</f>
        <v>0</v>
      </c>
      <c r="C188" s="2">
        <f>'Chart 5'!V23</f>
        <v>0</v>
      </c>
      <c r="D188" s="2">
        <f>'Chart 5'!W23</f>
        <v>0</v>
      </c>
      <c r="E188" s="2">
        <f>'Chart 5'!X23</f>
        <v>0</v>
      </c>
      <c r="F188" s="121">
        <f>'Chart 5'!Y23</f>
        <v>0</v>
      </c>
      <c r="G188" s="2">
        <f>'Chart 5'!Z23</f>
        <v>0</v>
      </c>
      <c r="H188" s="2">
        <f>'Chart 5'!AA23</f>
        <v>0</v>
      </c>
      <c r="I188" s="2">
        <f>'Chart 5'!AB23</f>
        <v>0</v>
      </c>
      <c r="J188" s="2">
        <f>'Chart 5'!AC23</f>
        <v>0</v>
      </c>
      <c r="K188" s="2" cm="1">
        <f t="array" aca="1" ref="K188" ca="1">IF(B188=0,0,INDIRECT("MRN_"&amp;A188))</f>
        <v>0</v>
      </c>
      <c r="L188" s="2">
        <f t="shared" si="85"/>
        <v>0</v>
      </c>
      <c r="M188" s="2" t="str">
        <f t="shared" si="86"/>
        <v>No</v>
      </c>
      <c r="N188" s="2" t="str">
        <f t="shared" si="87"/>
        <v>No</v>
      </c>
      <c r="O188" s="2" t="str">
        <f t="shared" si="88"/>
        <v>No</v>
      </c>
      <c r="P188" s="2" t="str">
        <f t="shared" si="89"/>
        <v>No</v>
      </c>
    </row>
    <row r="189" spans="1:16" x14ac:dyDescent="0.25">
      <c r="A189" s="27">
        <v>5</v>
      </c>
      <c r="B189" s="120">
        <f>'Chart 5'!U24</f>
        <v>0</v>
      </c>
      <c r="C189" s="2">
        <f>'Chart 5'!V24</f>
        <v>0</v>
      </c>
      <c r="D189" s="2">
        <f>'Chart 5'!W24</f>
        <v>0</v>
      </c>
      <c r="E189" s="2">
        <f>'Chart 5'!X24</f>
        <v>0</v>
      </c>
      <c r="F189" s="121">
        <f>'Chart 5'!Y24</f>
        <v>0</v>
      </c>
      <c r="G189" s="2">
        <f>'Chart 5'!Z24</f>
        <v>0</v>
      </c>
      <c r="H189" s="2">
        <f>'Chart 5'!AA24</f>
        <v>0</v>
      </c>
      <c r="I189" s="2">
        <f>'Chart 5'!AB24</f>
        <v>0</v>
      </c>
      <c r="J189" s="2">
        <f>'Chart 5'!AC24</f>
        <v>0</v>
      </c>
      <c r="K189" s="2" cm="1">
        <f t="array" aca="1" ref="K189" ca="1">IF(B189=0,0,INDIRECT("MRN_"&amp;A189))</f>
        <v>0</v>
      </c>
      <c r="L189" s="2">
        <f t="shared" si="85"/>
        <v>0</v>
      </c>
      <c r="M189" s="2" t="str">
        <f t="shared" si="86"/>
        <v>No</v>
      </c>
      <c r="N189" s="2" t="str">
        <f t="shared" si="87"/>
        <v>No</v>
      </c>
      <c r="O189" s="2" t="str">
        <f t="shared" si="88"/>
        <v>No</v>
      </c>
      <c r="P189" s="2" t="str">
        <f t="shared" si="89"/>
        <v>No</v>
      </c>
    </row>
    <row r="190" spans="1:16" x14ac:dyDescent="0.25">
      <c r="A190" s="27">
        <v>5</v>
      </c>
      <c r="B190" s="120">
        <f>'Chart 5'!U25</f>
        <v>0</v>
      </c>
      <c r="C190" s="2">
        <f>'Chart 5'!V25</f>
        <v>0</v>
      </c>
      <c r="D190" s="2">
        <f>'Chart 5'!W25</f>
        <v>0</v>
      </c>
      <c r="E190" s="2">
        <f>'Chart 5'!X25</f>
        <v>0</v>
      </c>
      <c r="F190" s="121">
        <f>'Chart 5'!Y25</f>
        <v>0</v>
      </c>
      <c r="G190" s="2">
        <f>'Chart 5'!Z25</f>
        <v>0</v>
      </c>
      <c r="H190" s="2">
        <f>'Chart 5'!AA25</f>
        <v>0</v>
      </c>
      <c r="I190" s="2">
        <f>'Chart 5'!AB25</f>
        <v>0</v>
      </c>
      <c r="J190" s="2">
        <f>'Chart 5'!AC25</f>
        <v>0</v>
      </c>
      <c r="K190" s="2" cm="1">
        <f t="array" aca="1" ref="K190" ca="1">IF(B190=0,0,INDIRECT("MRN_"&amp;A190))</f>
        <v>0</v>
      </c>
      <c r="L190" s="2">
        <f t="shared" si="85"/>
        <v>0</v>
      </c>
      <c r="M190" s="2" t="str">
        <f t="shared" si="86"/>
        <v>No</v>
      </c>
      <c r="N190" s="2" t="str">
        <f t="shared" si="87"/>
        <v>No</v>
      </c>
      <c r="O190" s="2" t="str">
        <f t="shared" si="88"/>
        <v>No</v>
      </c>
      <c r="P190" s="2" t="str">
        <f t="shared" si="89"/>
        <v>No</v>
      </c>
    </row>
    <row r="191" spans="1:16" x14ac:dyDescent="0.25">
      <c r="A191" s="27">
        <v>5</v>
      </c>
      <c r="B191" s="120">
        <f>'Chart 5'!U26</f>
        <v>0</v>
      </c>
      <c r="C191" s="2">
        <f>'Chart 5'!V26</f>
        <v>0</v>
      </c>
      <c r="D191" s="2">
        <f>'Chart 5'!W26</f>
        <v>0</v>
      </c>
      <c r="E191" s="2">
        <f>'Chart 5'!X26</f>
        <v>0</v>
      </c>
      <c r="F191" s="121">
        <f>'Chart 5'!Y26</f>
        <v>0</v>
      </c>
      <c r="G191" s="2">
        <f>'Chart 5'!Z26</f>
        <v>0</v>
      </c>
      <c r="H191" s="2">
        <f>'Chart 5'!AA26</f>
        <v>0</v>
      </c>
      <c r="I191" s="2">
        <f>'Chart 5'!AB26</f>
        <v>0</v>
      </c>
      <c r="J191" s="2">
        <f>'Chart 5'!AC26</f>
        <v>0</v>
      </c>
      <c r="K191" s="2" cm="1">
        <f t="array" aca="1" ref="K191" ca="1">IF(B191=0,0,INDIRECT("MRN_"&amp;A191))</f>
        <v>0</v>
      </c>
      <c r="L191" s="2">
        <f t="shared" si="85"/>
        <v>0</v>
      </c>
      <c r="M191" s="2" t="str">
        <f t="shared" si="86"/>
        <v>No</v>
      </c>
      <c r="N191" s="2" t="str">
        <f t="shared" si="87"/>
        <v>No</v>
      </c>
      <c r="O191" s="2" t="str">
        <f t="shared" si="88"/>
        <v>No</v>
      </c>
      <c r="P191" s="2" t="str">
        <f t="shared" si="89"/>
        <v>No</v>
      </c>
    </row>
    <row r="192" spans="1:16" x14ac:dyDescent="0.25">
      <c r="A192" s="27">
        <v>5</v>
      </c>
      <c r="B192" s="120">
        <f>'Chart 5'!U27</f>
        <v>0</v>
      </c>
      <c r="C192" s="2">
        <f>'Chart 5'!V27</f>
        <v>0</v>
      </c>
      <c r="D192" s="2">
        <f>'Chart 5'!W27</f>
        <v>0</v>
      </c>
      <c r="E192" s="2">
        <f>'Chart 5'!X27</f>
        <v>0</v>
      </c>
      <c r="F192" s="121">
        <f>'Chart 5'!Y27</f>
        <v>0</v>
      </c>
      <c r="G192" s="2">
        <f>'Chart 5'!Z27</f>
        <v>0</v>
      </c>
      <c r="H192" s="2">
        <f>'Chart 5'!AA27</f>
        <v>0</v>
      </c>
      <c r="I192" s="2">
        <f>'Chart 5'!AB27</f>
        <v>0</v>
      </c>
      <c r="J192" s="2">
        <f>'Chart 5'!AC27</f>
        <v>0</v>
      </c>
      <c r="K192" s="2" cm="1">
        <f t="array" aca="1" ref="K192" ca="1">IF(B192=0,0,INDIRECT("MRN_"&amp;A192))</f>
        <v>0</v>
      </c>
      <c r="L192" s="2">
        <f t="shared" si="85"/>
        <v>0</v>
      </c>
      <c r="M192" s="2" t="str">
        <f t="shared" si="86"/>
        <v>No</v>
      </c>
      <c r="N192" s="2" t="str">
        <f t="shared" si="87"/>
        <v>No</v>
      </c>
      <c r="O192" s="2" t="str">
        <f t="shared" si="88"/>
        <v>No</v>
      </c>
      <c r="P192" s="2" t="str">
        <f t="shared" si="89"/>
        <v>No</v>
      </c>
    </row>
    <row r="193" spans="1:16" x14ac:dyDescent="0.25">
      <c r="A193" s="27">
        <v>5</v>
      </c>
      <c r="B193" s="120">
        <f>'Chart 5'!U28</f>
        <v>0</v>
      </c>
      <c r="C193" s="2">
        <f>'Chart 5'!V28</f>
        <v>0</v>
      </c>
      <c r="D193" s="2">
        <f>'Chart 5'!W28</f>
        <v>0</v>
      </c>
      <c r="E193" s="2">
        <f>'Chart 5'!X28</f>
        <v>0</v>
      </c>
      <c r="F193" s="121">
        <f>'Chart 5'!Y28</f>
        <v>0</v>
      </c>
      <c r="G193" s="2">
        <f>'Chart 5'!Z28</f>
        <v>0</v>
      </c>
      <c r="H193" s="2">
        <f>'Chart 5'!AA28</f>
        <v>0</v>
      </c>
      <c r="I193" s="2">
        <f>'Chart 5'!AB28</f>
        <v>0</v>
      </c>
      <c r="J193" s="2">
        <f>'Chart 5'!AC28</f>
        <v>0</v>
      </c>
      <c r="K193" s="2" cm="1">
        <f t="array" aca="1" ref="K193" ca="1">IF(B193=0,0,INDIRECT("MRN_"&amp;A193))</f>
        <v>0</v>
      </c>
      <c r="L193" s="2">
        <f t="shared" si="85"/>
        <v>0</v>
      </c>
      <c r="M193" s="2" t="str">
        <f t="shared" si="86"/>
        <v>No</v>
      </c>
      <c r="N193" s="2" t="str">
        <f t="shared" si="87"/>
        <v>No</v>
      </c>
      <c r="O193" s="2" t="str">
        <f t="shared" si="88"/>
        <v>No</v>
      </c>
      <c r="P193" s="2" t="str">
        <f t="shared" si="89"/>
        <v>No</v>
      </c>
    </row>
    <row r="194" spans="1:16" x14ac:dyDescent="0.25">
      <c r="A194" s="27">
        <v>5</v>
      </c>
      <c r="B194" s="120">
        <f>'Chart 5'!U29</f>
        <v>0</v>
      </c>
      <c r="C194" s="2">
        <f>'Chart 5'!V29</f>
        <v>0</v>
      </c>
      <c r="D194" s="2">
        <f>'Chart 5'!W29</f>
        <v>0</v>
      </c>
      <c r="E194" s="2">
        <f>'Chart 5'!X29</f>
        <v>0</v>
      </c>
      <c r="F194" s="121">
        <f>'Chart 5'!Y29</f>
        <v>0</v>
      </c>
      <c r="G194" s="2">
        <f>'Chart 5'!Z29</f>
        <v>0</v>
      </c>
      <c r="H194" s="2">
        <f>'Chart 5'!AA29</f>
        <v>0</v>
      </c>
      <c r="I194" s="2">
        <f>'Chart 5'!AB29</f>
        <v>0</v>
      </c>
      <c r="J194" s="2">
        <f>'Chart 5'!AC29</f>
        <v>0</v>
      </c>
      <c r="K194" s="2" cm="1">
        <f t="array" aca="1" ref="K194" ca="1">IF(B194=0,0,INDIRECT("MRN_"&amp;A194))</f>
        <v>0</v>
      </c>
      <c r="L194" s="2">
        <f t="shared" si="85"/>
        <v>0</v>
      </c>
      <c r="M194" s="2" t="str">
        <f t="shared" si="86"/>
        <v>No</v>
      </c>
      <c r="N194" s="2" t="str">
        <f t="shared" si="87"/>
        <v>No</v>
      </c>
      <c r="O194" s="2" t="str">
        <f t="shared" si="88"/>
        <v>No</v>
      </c>
      <c r="P194" s="2" t="str">
        <f t="shared" si="89"/>
        <v>No</v>
      </c>
    </row>
    <row r="195" spans="1:16" x14ac:dyDescent="0.25">
      <c r="A195" s="27">
        <v>5</v>
      </c>
      <c r="B195" s="120">
        <f>'Chart 5'!U30</f>
        <v>0</v>
      </c>
      <c r="C195" s="2">
        <f>'Chart 5'!V30</f>
        <v>0</v>
      </c>
      <c r="D195" s="2">
        <f>'Chart 5'!W30</f>
        <v>0</v>
      </c>
      <c r="E195" s="2">
        <f>'Chart 5'!X30</f>
        <v>0</v>
      </c>
      <c r="F195" s="121">
        <f>'Chart 5'!Y30</f>
        <v>0</v>
      </c>
      <c r="G195" s="2">
        <f>'Chart 5'!Z30</f>
        <v>0</v>
      </c>
      <c r="H195" s="2">
        <f>'Chart 5'!AA30</f>
        <v>0</v>
      </c>
      <c r="I195" s="2">
        <f>'Chart 5'!AB30</f>
        <v>0</v>
      </c>
      <c r="J195" s="2">
        <f>'Chart 5'!AC30</f>
        <v>0</v>
      </c>
      <c r="K195" s="2" cm="1">
        <f t="array" aca="1" ref="K195" ca="1">IF(B195=0,0,INDIRECT("MRN_"&amp;A195))</f>
        <v>0</v>
      </c>
      <c r="L195" s="2">
        <f t="shared" si="85"/>
        <v>0</v>
      </c>
      <c r="M195" s="2" t="str">
        <f t="shared" si="86"/>
        <v>No</v>
      </c>
      <c r="N195" s="2" t="str">
        <f t="shared" si="87"/>
        <v>No</v>
      </c>
      <c r="O195" s="2" t="str">
        <f t="shared" si="88"/>
        <v>No</v>
      </c>
      <c r="P195" s="2" t="str">
        <f t="shared" si="89"/>
        <v>No</v>
      </c>
    </row>
    <row r="196" spans="1:16" x14ac:dyDescent="0.25">
      <c r="A196" s="27">
        <v>5</v>
      </c>
      <c r="B196" s="120">
        <f>'Chart 5'!U31</f>
        <v>0</v>
      </c>
      <c r="C196" s="2">
        <f>'Chart 5'!V31</f>
        <v>0</v>
      </c>
      <c r="D196" s="2">
        <f>'Chart 5'!W31</f>
        <v>0</v>
      </c>
      <c r="E196" s="2">
        <f>'Chart 5'!X31</f>
        <v>0</v>
      </c>
      <c r="F196" s="121">
        <f>'Chart 5'!Y31</f>
        <v>0</v>
      </c>
      <c r="G196" s="2">
        <f>'Chart 5'!Z31</f>
        <v>0</v>
      </c>
      <c r="H196" s="2">
        <f>'Chart 5'!AA31</f>
        <v>0</v>
      </c>
      <c r="I196" s="2">
        <f>'Chart 5'!AB31</f>
        <v>0</v>
      </c>
      <c r="J196" s="2">
        <f>'Chart 5'!AC31</f>
        <v>0</v>
      </c>
      <c r="K196" s="2" cm="1">
        <f t="array" aca="1" ref="K196" ca="1">IF(B196=0,0,INDIRECT("MRN_"&amp;A196))</f>
        <v>0</v>
      </c>
      <c r="L196" s="2">
        <f t="shared" si="85"/>
        <v>0</v>
      </c>
      <c r="M196" s="2" t="str">
        <f t="shared" si="86"/>
        <v>No</v>
      </c>
      <c r="N196" s="2" t="str">
        <f t="shared" si="87"/>
        <v>No</v>
      </c>
      <c r="O196" s="2" t="str">
        <f t="shared" si="88"/>
        <v>No</v>
      </c>
      <c r="P196" s="2" t="str">
        <f t="shared" si="89"/>
        <v>No</v>
      </c>
    </row>
    <row r="197" spans="1:16" x14ac:dyDescent="0.25">
      <c r="A197" s="27">
        <v>5</v>
      </c>
      <c r="B197" s="120">
        <f>'Chart 5'!U32</f>
        <v>0</v>
      </c>
      <c r="C197" s="2">
        <f>'Chart 5'!V32</f>
        <v>0</v>
      </c>
      <c r="D197" s="2">
        <f>'Chart 5'!W32</f>
        <v>0</v>
      </c>
      <c r="E197" s="2">
        <f>'Chart 5'!X32</f>
        <v>0</v>
      </c>
      <c r="F197" s="121">
        <f>'Chart 5'!Y32</f>
        <v>0</v>
      </c>
      <c r="G197" s="2">
        <f>'Chart 5'!Z32</f>
        <v>0</v>
      </c>
      <c r="H197" s="2">
        <f>'Chart 5'!AA32</f>
        <v>0</v>
      </c>
      <c r="I197" s="2">
        <f>'Chart 5'!AB32</f>
        <v>0</v>
      </c>
      <c r="J197" s="2">
        <f>'Chart 5'!AC32</f>
        <v>0</v>
      </c>
      <c r="K197" s="2" cm="1">
        <f t="array" aca="1" ref="K197" ca="1">IF(B197=0,0,INDIRECT("MRN_"&amp;A197))</f>
        <v>0</v>
      </c>
      <c r="L197" s="2">
        <f t="shared" si="85"/>
        <v>0</v>
      </c>
      <c r="M197" s="2" t="str">
        <f t="shared" si="86"/>
        <v>No</v>
      </c>
      <c r="N197" s="2" t="str">
        <f t="shared" si="87"/>
        <v>No</v>
      </c>
      <c r="O197" s="2" t="str">
        <f t="shared" si="88"/>
        <v>No</v>
      </c>
      <c r="P197" s="2" t="str">
        <f t="shared" si="89"/>
        <v>No</v>
      </c>
    </row>
    <row r="198" spans="1:16" x14ac:dyDescent="0.25">
      <c r="A198" s="27">
        <v>5</v>
      </c>
      <c r="B198" s="120">
        <f>'Chart 5'!U33</f>
        <v>0</v>
      </c>
      <c r="C198" s="2">
        <f>'Chart 5'!V33</f>
        <v>0</v>
      </c>
      <c r="D198" s="2">
        <f>'Chart 5'!W33</f>
        <v>0</v>
      </c>
      <c r="E198" s="2">
        <f>'Chart 5'!X33</f>
        <v>0</v>
      </c>
      <c r="F198" s="121">
        <f>'Chart 5'!Y33</f>
        <v>0</v>
      </c>
      <c r="G198" s="2">
        <f>'Chart 5'!Z33</f>
        <v>0</v>
      </c>
      <c r="H198" s="2">
        <f>'Chart 5'!AA33</f>
        <v>0</v>
      </c>
      <c r="I198" s="2">
        <f>'Chart 5'!AB33</f>
        <v>0</v>
      </c>
      <c r="J198" s="2">
        <f>'Chart 5'!AC33</f>
        <v>0</v>
      </c>
      <c r="K198" s="2" cm="1">
        <f t="array" aca="1" ref="K198" ca="1">IF(B198=0,0,INDIRECT("MRN_"&amp;A198))</f>
        <v>0</v>
      </c>
      <c r="L198" s="2">
        <f t="shared" si="85"/>
        <v>0</v>
      </c>
      <c r="M198" s="2" t="str">
        <f t="shared" si="86"/>
        <v>No</v>
      </c>
      <c r="N198" s="2" t="str">
        <f t="shared" si="87"/>
        <v>No</v>
      </c>
      <c r="O198" s="2" t="str">
        <f t="shared" si="88"/>
        <v>No</v>
      </c>
      <c r="P198" s="2" t="str">
        <f t="shared" si="89"/>
        <v>No</v>
      </c>
    </row>
    <row r="199" spans="1:16" x14ac:dyDescent="0.25">
      <c r="A199" s="27">
        <v>5</v>
      </c>
      <c r="B199" s="120">
        <f>'Chart 5'!U34</f>
        <v>0</v>
      </c>
      <c r="C199" s="2">
        <f>'Chart 5'!V34</f>
        <v>0</v>
      </c>
      <c r="D199" s="2">
        <f>'Chart 5'!W34</f>
        <v>0</v>
      </c>
      <c r="E199" s="2">
        <f>'Chart 5'!X34</f>
        <v>0</v>
      </c>
      <c r="F199" s="121">
        <f>'Chart 5'!Y34</f>
        <v>0</v>
      </c>
      <c r="G199" s="2">
        <f>'Chart 5'!Z34</f>
        <v>0</v>
      </c>
      <c r="H199" s="2">
        <f>'Chart 5'!AA34</f>
        <v>0</v>
      </c>
      <c r="I199" s="2">
        <f>'Chart 5'!AB34</f>
        <v>0</v>
      </c>
      <c r="J199" s="2">
        <f>'Chart 5'!AC34</f>
        <v>0</v>
      </c>
      <c r="K199" s="2" cm="1">
        <f t="array" aca="1" ref="K199" ca="1">IF(B199=0,0,INDIRECT("MRN_"&amp;A199))</f>
        <v>0</v>
      </c>
      <c r="L199" s="2">
        <f t="shared" si="85"/>
        <v>0</v>
      </c>
      <c r="M199" s="2" t="str">
        <f t="shared" si="86"/>
        <v>No</v>
      </c>
      <c r="N199" s="2" t="str">
        <f t="shared" si="87"/>
        <v>No</v>
      </c>
      <c r="O199" s="2" t="str">
        <f t="shared" si="88"/>
        <v>No</v>
      </c>
      <c r="P199" s="2" t="str">
        <f t="shared" si="89"/>
        <v>No</v>
      </c>
    </row>
    <row r="200" spans="1:16" x14ac:dyDescent="0.25">
      <c r="A200" s="27">
        <v>5</v>
      </c>
      <c r="B200" s="120">
        <f>'Chart 5'!U35</f>
        <v>0</v>
      </c>
      <c r="C200" s="2">
        <f>'Chart 5'!V35</f>
        <v>0</v>
      </c>
      <c r="D200" s="2">
        <f>'Chart 5'!W35</f>
        <v>0</v>
      </c>
      <c r="E200" s="2">
        <f>'Chart 5'!X35</f>
        <v>0</v>
      </c>
      <c r="F200" s="121">
        <f>'Chart 5'!Y35</f>
        <v>0</v>
      </c>
      <c r="G200" s="2">
        <f>'Chart 5'!Z35</f>
        <v>0</v>
      </c>
      <c r="H200" s="2">
        <f>'Chart 5'!AA35</f>
        <v>0</v>
      </c>
      <c r="I200" s="2">
        <f>'Chart 5'!AB35</f>
        <v>0</v>
      </c>
      <c r="J200" s="2">
        <f>'Chart 5'!AC35</f>
        <v>0</v>
      </c>
      <c r="K200" s="2" cm="1">
        <f t="array" aca="1" ref="K200" ca="1">IF(B200=0,0,INDIRECT("MRN_"&amp;A200))</f>
        <v>0</v>
      </c>
      <c r="L200" s="2">
        <f t="shared" si="85"/>
        <v>0</v>
      </c>
      <c r="M200" s="2" t="str">
        <f t="shared" si="86"/>
        <v>No</v>
      </c>
      <c r="N200" s="2" t="str">
        <f t="shared" si="87"/>
        <v>No</v>
      </c>
      <c r="O200" s="2" t="str">
        <f t="shared" si="88"/>
        <v>No</v>
      </c>
      <c r="P200" s="2" t="str">
        <f t="shared" si="89"/>
        <v>No</v>
      </c>
    </row>
    <row r="201" spans="1:16" x14ac:dyDescent="0.25">
      <c r="A201" s="27">
        <v>5</v>
      </c>
      <c r="B201" s="120">
        <f>'Chart 5'!U36</f>
        <v>0</v>
      </c>
      <c r="C201" s="2">
        <f>'Chart 5'!V36</f>
        <v>0</v>
      </c>
      <c r="D201" s="2">
        <f>'Chart 5'!W36</f>
        <v>0</v>
      </c>
      <c r="E201" s="2">
        <f>'Chart 5'!X36</f>
        <v>0</v>
      </c>
      <c r="F201" s="121">
        <f>'Chart 5'!Y36</f>
        <v>0</v>
      </c>
      <c r="G201" s="2">
        <f>'Chart 5'!Z36</f>
        <v>0</v>
      </c>
      <c r="H201" s="2">
        <f>'Chart 5'!AA36</f>
        <v>0</v>
      </c>
      <c r="I201" s="2">
        <f>'Chart 5'!AB36</f>
        <v>0</v>
      </c>
      <c r="J201" s="2">
        <f>'Chart 5'!AC36</f>
        <v>0</v>
      </c>
      <c r="K201" s="2" cm="1">
        <f t="array" aca="1" ref="K201" ca="1">IF(B201=0,0,INDIRECT("MRN_"&amp;A201))</f>
        <v>0</v>
      </c>
      <c r="L201" s="2">
        <f t="shared" si="85"/>
        <v>0</v>
      </c>
      <c r="M201" s="2" t="str">
        <f t="shared" si="86"/>
        <v>No</v>
      </c>
      <c r="N201" s="2" t="str">
        <f t="shared" si="87"/>
        <v>No</v>
      </c>
      <c r="O201" s="2" t="str">
        <f t="shared" si="88"/>
        <v>No</v>
      </c>
      <c r="P201" s="2" t="str">
        <f t="shared" si="89"/>
        <v>No</v>
      </c>
    </row>
    <row r="202" spans="1:16" x14ac:dyDescent="0.25">
      <c r="A202" s="27">
        <v>5</v>
      </c>
      <c r="B202" s="120">
        <f>'Chart 5'!U37</f>
        <v>0</v>
      </c>
      <c r="C202" s="2">
        <f>'Chart 5'!V37</f>
        <v>0</v>
      </c>
      <c r="D202" s="2">
        <f>'Chart 5'!W37</f>
        <v>0</v>
      </c>
      <c r="E202" s="2">
        <f>'Chart 5'!X37</f>
        <v>0</v>
      </c>
      <c r="F202" s="121">
        <f>'Chart 5'!Y37</f>
        <v>0</v>
      </c>
      <c r="G202" s="2">
        <f>'Chart 5'!Z37</f>
        <v>0</v>
      </c>
      <c r="H202" s="2">
        <f>'Chart 5'!AA37</f>
        <v>0</v>
      </c>
      <c r="I202" s="2">
        <f>'Chart 5'!AB37</f>
        <v>0</v>
      </c>
      <c r="J202" s="2">
        <f>'Chart 5'!AC37</f>
        <v>0</v>
      </c>
      <c r="K202" s="2" cm="1">
        <f t="array" aca="1" ref="K202" ca="1">IF(B202=0,0,INDIRECT("MRN_"&amp;A202))</f>
        <v>0</v>
      </c>
      <c r="L202" s="2">
        <f t="shared" si="85"/>
        <v>0</v>
      </c>
      <c r="M202" s="2" t="str">
        <f t="shared" si="86"/>
        <v>No</v>
      </c>
      <c r="N202" s="2" t="str">
        <f t="shared" si="87"/>
        <v>No</v>
      </c>
      <c r="O202" s="2" t="str">
        <f t="shared" si="88"/>
        <v>No</v>
      </c>
      <c r="P202" s="2" t="str">
        <f t="shared" si="89"/>
        <v>No</v>
      </c>
    </row>
    <row r="203" spans="1:16" x14ac:dyDescent="0.25">
      <c r="A203" s="27">
        <v>5</v>
      </c>
      <c r="B203" s="120">
        <f>'Chart 5'!U38</f>
        <v>0</v>
      </c>
      <c r="C203" s="2">
        <f>'Chart 5'!V38</f>
        <v>0</v>
      </c>
      <c r="D203" s="2">
        <f>'Chart 5'!W38</f>
        <v>0</v>
      </c>
      <c r="E203" s="2">
        <f>'Chart 5'!X38</f>
        <v>0</v>
      </c>
      <c r="F203" s="121">
        <f>'Chart 5'!Y38</f>
        <v>0</v>
      </c>
      <c r="G203" s="2">
        <f>'Chart 5'!Z38</f>
        <v>0</v>
      </c>
      <c r="H203" s="2">
        <f>'Chart 5'!AA38</f>
        <v>0</v>
      </c>
      <c r="I203" s="2">
        <f>'Chart 5'!AB38</f>
        <v>0</v>
      </c>
      <c r="J203" s="2">
        <f>'Chart 5'!AC38</f>
        <v>0</v>
      </c>
      <c r="K203" s="2" cm="1">
        <f t="array" aca="1" ref="K203" ca="1">IF(B203=0,0,INDIRECT("MRN_"&amp;A203))</f>
        <v>0</v>
      </c>
      <c r="L203" s="2">
        <f t="shared" si="85"/>
        <v>0</v>
      </c>
      <c r="M203" s="2" t="str">
        <f t="shared" si="86"/>
        <v>No</v>
      </c>
      <c r="N203" s="2" t="str">
        <f t="shared" si="87"/>
        <v>No</v>
      </c>
      <c r="O203" s="2" t="str">
        <f t="shared" si="88"/>
        <v>No</v>
      </c>
      <c r="P203" s="2" t="str">
        <f t="shared" si="89"/>
        <v>No</v>
      </c>
    </row>
    <row r="204" spans="1:16" x14ac:dyDescent="0.25">
      <c r="A204" s="27">
        <v>6</v>
      </c>
      <c r="B204" s="120">
        <f>'Chart 6'!U9</f>
        <v>0</v>
      </c>
      <c r="C204" s="120">
        <f>'Chart 6'!V9</f>
        <v>0</v>
      </c>
      <c r="D204" s="120">
        <f>'Chart 6'!W9</f>
        <v>0</v>
      </c>
      <c r="E204" s="120">
        <f>'Chart 6'!X9</f>
        <v>0</v>
      </c>
      <c r="F204" s="121">
        <f>'Chart 6'!Y9</f>
        <v>0</v>
      </c>
      <c r="G204" s="120">
        <f>'Chart 6'!Z9</f>
        <v>0</v>
      </c>
      <c r="H204" s="120">
        <f>'Chart 6'!AA9</f>
        <v>0</v>
      </c>
      <c r="I204" s="2">
        <f>'Chart 6'!AB9</f>
        <v>0</v>
      </c>
      <c r="J204" s="120">
        <f>'Chart 6'!AC9</f>
        <v>0</v>
      </c>
      <c r="K204" s="2" cm="1">
        <f t="array" aca="1" ref="K204" ca="1">IF(B204=0,0,INDIRECT("MRN_"&amp;A204))</f>
        <v>0</v>
      </c>
      <c r="L204" s="2">
        <f t="shared" si="85"/>
        <v>0</v>
      </c>
      <c r="M204" s="2" t="str">
        <f t="shared" si="86"/>
        <v>No</v>
      </c>
      <c r="N204" s="2" t="str">
        <f t="shared" si="87"/>
        <v>No</v>
      </c>
      <c r="O204" s="2" t="str">
        <f t="shared" si="88"/>
        <v>No</v>
      </c>
      <c r="P204" s="2" t="str">
        <f t="shared" si="89"/>
        <v>No</v>
      </c>
    </row>
    <row r="205" spans="1:16" x14ac:dyDescent="0.25">
      <c r="A205" s="27">
        <v>6</v>
      </c>
      <c r="B205" s="120">
        <f>'Chart 6'!U10</f>
        <v>0</v>
      </c>
      <c r="C205" s="120">
        <f>'Chart 6'!V10</f>
        <v>0</v>
      </c>
      <c r="D205" s="120">
        <f>'Chart 6'!W10</f>
        <v>0</v>
      </c>
      <c r="E205" s="120">
        <f>'Chart 6'!X10</f>
        <v>0</v>
      </c>
      <c r="F205" s="121">
        <f>'Chart 6'!Y10</f>
        <v>0</v>
      </c>
      <c r="G205" s="120">
        <f>'Chart 6'!Z10</f>
        <v>0</v>
      </c>
      <c r="H205" s="120">
        <f>'Chart 6'!AA10</f>
        <v>0</v>
      </c>
      <c r="I205" s="2">
        <f>'Chart 6'!AB10</f>
        <v>0</v>
      </c>
      <c r="J205" s="120">
        <f>'Chart 6'!AC10</f>
        <v>0</v>
      </c>
      <c r="K205" s="2" cm="1">
        <f t="array" aca="1" ref="K205" ca="1">IF(B205=0,0,INDIRECT("MRN_"&amp;A205))</f>
        <v>0</v>
      </c>
      <c r="L205" s="2">
        <f t="shared" ref="L205:L234" si="90">IF(B205=0,0,"Chart_"&amp;A205)</f>
        <v>0</v>
      </c>
      <c r="M205" s="2" t="str">
        <f t="shared" ref="M205:M234" si="91">IF(I205=0,"No","Yes")</f>
        <v>No</v>
      </c>
      <c r="N205" s="2" t="str">
        <f t="shared" ref="N205:N234" si="92">IF(H205=0,"No","Yes")</f>
        <v>No</v>
      </c>
      <c r="O205" s="2" t="str">
        <f t="shared" ref="O205:O234" si="93">IF(N205="Yes","Yes","No")</f>
        <v>No</v>
      </c>
      <c r="P205" s="2" t="str">
        <f t="shared" ref="P205:P234" si="94">IF(M205="yes","Yes","No")</f>
        <v>No</v>
      </c>
    </row>
    <row r="206" spans="1:16" x14ac:dyDescent="0.25">
      <c r="A206" s="27">
        <v>6</v>
      </c>
      <c r="B206" s="120">
        <f>'Chart 6'!U11</f>
        <v>0</v>
      </c>
      <c r="C206" s="120">
        <f>'Chart 6'!V11</f>
        <v>0</v>
      </c>
      <c r="D206" s="120">
        <f>'Chart 6'!W11</f>
        <v>0</v>
      </c>
      <c r="E206" s="120">
        <f>'Chart 6'!X11</f>
        <v>0</v>
      </c>
      <c r="F206" s="121">
        <f>'Chart 6'!Y11</f>
        <v>0</v>
      </c>
      <c r="G206" s="120">
        <f>'Chart 6'!Z11</f>
        <v>0</v>
      </c>
      <c r="H206" s="120">
        <f>'Chart 6'!AA11</f>
        <v>0</v>
      </c>
      <c r="I206" s="2">
        <f>'Chart 6'!AB11</f>
        <v>0</v>
      </c>
      <c r="J206" s="120">
        <f>'Chart 6'!AC11</f>
        <v>0</v>
      </c>
      <c r="K206" s="2" cm="1">
        <f t="array" aca="1" ref="K206" ca="1">IF(B206=0,0,INDIRECT("MRN_"&amp;A206))</f>
        <v>0</v>
      </c>
      <c r="L206" s="2">
        <f t="shared" si="90"/>
        <v>0</v>
      </c>
      <c r="M206" s="2" t="str">
        <f t="shared" si="91"/>
        <v>No</v>
      </c>
      <c r="N206" s="2" t="str">
        <f t="shared" si="92"/>
        <v>No</v>
      </c>
      <c r="O206" s="2" t="str">
        <f t="shared" si="93"/>
        <v>No</v>
      </c>
      <c r="P206" s="2" t="str">
        <f t="shared" si="94"/>
        <v>No</v>
      </c>
    </row>
    <row r="207" spans="1:16" x14ac:dyDescent="0.25">
      <c r="A207" s="27">
        <v>6</v>
      </c>
      <c r="B207" s="120">
        <f>'Chart 6'!U12</f>
        <v>0</v>
      </c>
      <c r="C207" s="120">
        <f>'Chart 6'!V12</f>
        <v>0</v>
      </c>
      <c r="D207" s="120">
        <f>'Chart 6'!W12</f>
        <v>0</v>
      </c>
      <c r="E207" s="120">
        <f>'Chart 6'!X12</f>
        <v>0</v>
      </c>
      <c r="F207" s="121">
        <f>'Chart 6'!Y12</f>
        <v>0</v>
      </c>
      <c r="G207" s="120">
        <f>'Chart 6'!Z12</f>
        <v>0</v>
      </c>
      <c r="H207" s="120">
        <f>'Chart 6'!AA12</f>
        <v>0</v>
      </c>
      <c r="I207" s="2">
        <f>'Chart 6'!AB12</f>
        <v>0</v>
      </c>
      <c r="J207" s="120">
        <f>'Chart 6'!AC12</f>
        <v>0</v>
      </c>
      <c r="K207" s="2" cm="1">
        <f t="array" aca="1" ref="K207" ca="1">IF(B207=0,0,INDIRECT("MRN_"&amp;A207))</f>
        <v>0</v>
      </c>
      <c r="L207" s="2">
        <f t="shared" si="90"/>
        <v>0</v>
      </c>
      <c r="M207" s="2" t="str">
        <f t="shared" si="91"/>
        <v>No</v>
      </c>
      <c r="N207" s="2" t="str">
        <f t="shared" si="92"/>
        <v>No</v>
      </c>
      <c r="O207" s="2" t="str">
        <f t="shared" si="93"/>
        <v>No</v>
      </c>
      <c r="P207" s="2" t="str">
        <f t="shared" si="94"/>
        <v>No</v>
      </c>
    </row>
    <row r="208" spans="1:16" x14ac:dyDescent="0.25">
      <c r="A208" s="27">
        <v>6</v>
      </c>
      <c r="B208" s="120">
        <f>'Chart 6'!U13</f>
        <v>0</v>
      </c>
      <c r="C208" s="120">
        <f>'Chart 6'!V13</f>
        <v>0</v>
      </c>
      <c r="D208" s="120">
        <f>'Chart 6'!W13</f>
        <v>0</v>
      </c>
      <c r="E208" s="120">
        <f>'Chart 6'!X13</f>
        <v>0</v>
      </c>
      <c r="F208" s="121">
        <f>'Chart 6'!Y13</f>
        <v>0</v>
      </c>
      <c r="G208" s="120">
        <f>'Chart 6'!Z13</f>
        <v>0</v>
      </c>
      <c r="H208" s="120">
        <f>'Chart 6'!AA13</f>
        <v>0</v>
      </c>
      <c r="I208" s="2">
        <f>'Chart 6'!AB13</f>
        <v>0</v>
      </c>
      <c r="J208" s="120">
        <f>'Chart 6'!AC13</f>
        <v>0</v>
      </c>
      <c r="K208" s="2" cm="1">
        <f t="array" aca="1" ref="K208" ca="1">IF(B208=0,0,INDIRECT("MRN_"&amp;A208))</f>
        <v>0</v>
      </c>
      <c r="L208" s="2">
        <f t="shared" si="90"/>
        <v>0</v>
      </c>
      <c r="M208" s="2" t="str">
        <f t="shared" si="91"/>
        <v>No</v>
      </c>
      <c r="N208" s="2" t="str">
        <f t="shared" si="92"/>
        <v>No</v>
      </c>
      <c r="O208" s="2" t="str">
        <f t="shared" si="93"/>
        <v>No</v>
      </c>
      <c r="P208" s="2" t="str">
        <f t="shared" si="94"/>
        <v>No</v>
      </c>
    </row>
    <row r="209" spans="1:16" x14ac:dyDescent="0.25">
      <c r="A209" s="27">
        <v>6</v>
      </c>
      <c r="B209" s="120">
        <f>'Chart 6'!U14</f>
        <v>0</v>
      </c>
      <c r="C209" s="120">
        <f>'Chart 6'!V14</f>
        <v>0</v>
      </c>
      <c r="D209" s="120">
        <f>'Chart 6'!W14</f>
        <v>0</v>
      </c>
      <c r="E209" s="120">
        <f>'Chart 6'!X14</f>
        <v>0</v>
      </c>
      <c r="F209" s="121">
        <f>'Chart 6'!Y14</f>
        <v>0</v>
      </c>
      <c r="G209" s="120">
        <f>'Chart 6'!Z14</f>
        <v>0</v>
      </c>
      <c r="H209" s="120">
        <f>'Chart 6'!AA14</f>
        <v>0</v>
      </c>
      <c r="I209" s="2">
        <f>'Chart 6'!AB14</f>
        <v>0</v>
      </c>
      <c r="J209" s="120">
        <f>'Chart 6'!AC14</f>
        <v>0</v>
      </c>
      <c r="K209" s="2" cm="1">
        <f t="array" aca="1" ref="K209" ca="1">IF(B209=0,0,INDIRECT("MRN_"&amp;A209))</f>
        <v>0</v>
      </c>
      <c r="L209" s="2">
        <f t="shared" si="90"/>
        <v>0</v>
      </c>
      <c r="M209" s="2" t="str">
        <f t="shared" si="91"/>
        <v>No</v>
      </c>
      <c r="N209" s="2" t="str">
        <f t="shared" si="92"/>
        <v>No</v>
      </c>
      <c r="O209" s="2" t="str">
        <f t="shared" si="93"/>
        <v>No</v>
      </c>
      <c r="P209" s="2" t="str">
        <f t="shared" si="94"/>
        <v>No</v>
      </c>
    </row>
    <row r="210" spans="1:16" x14ac:dyDescent="0.25">
      <c r="A210" s="27">
        <v>6</v>
      </c>
      <c r="B210" s="120">
        <f>'Chart 6'!U15</f>
        <v>0</v>
      </c>
      <c r="C210" s="120">
        <f>'Chart 6'!V15</f>
        <v>0</v>
      </c>
      <c r="D210" s="120">
        <f>'Chart 6'!W15</f>
        <v>0</v>
      </c>
      <c r="E210" s="120">
        <f>'Chart 6'!X15</f>
        <v>0</v>
      </c>
      <c r="F210" s="121">
        <f>'Chart 6'!Y15</f>
        <v>0</v>
      </c>
      <c r="G210" s="120">
        <f>'Chart 6'!Z15</f>
        <v>0</v>
      </c>
      <c r="H210" s="120">
        <f>'Chart 6'!AA15</f>
        <v>0</v>
      </c>
      <c r="I210" s="2">
        <f>'Chart 6'!AB15</f>
        <v>0</v>
      </c>
      <c r="J210" s="120">
        <f>'Chart 6'!AC15</f>
        <v>0</v>
      </c>
      <c r="K210" s="2" cm="1">
        <f t="array" aca="1" ref="K210" ca="1">IF(B210=0,0,INDIRECT("MRN_"&amp;A210))</f>
        <v>0</v>
      </c>
      <c r="L210" s="2">
        <f t="shared" si="90"/>
        <v>0</v>
      </c>
      <c r="M210" s="2" t="str">
        <f t="shared" si="91"/>
        <v>No</v>
      </c>
      <c r="N210" s="2" t="str">
        <f t="shared" si="92"/>
        <v>No</v>
      </c>
      <c r="O210" s="2" t="str">
        <f t="shared" si="93"/>
        <v>No</v>
      </c>
      <c r="P210" s="2" t="str">
        <f t="shared" si="94"/>
        <v>No</v>
      </c>
    </row>
    <row r="211" spans="1:16" x14ac:dyDescent="0.25">
      <c r="A211" s="27">
        <v>6</v>
      </c>
      <c r="B211" s="120">
        <f>'Chart 6'!U16</f>
        <v>0</v>
      </c>
      <c r="C211" s="120">
        <f>'Chart 6'!V16</f>
        <v>0</v>
      </c>
      <c r="D211" s="120">
        <f>'Chart 6'!W16</f>
        <v>0</v>
      </c>
      <c r="E211" s="120">
        <f>'Chart 6'!X16</f>
        <v>0</v>
      </c>
      <c r="F211" s="121">
        <f>'Chart 6'!Y16</f>
        <v>0</v>
      </c>
      <c r="G211" s="120">
        <f>'Chart 6'!Z16</f>
        <v>0</v>
      </c>
      <c r="H211" s="120">
        <f>'Chart 6'!AA16</f>
        <v>0</v>
      </c>
      <c r="I211" s="2">
        <f>'Chart 6'!AB16</f>
        <v>0</v>
      </c>
      <c r="J211" s="120">
        <f>'Chart 6'!AC16</f>
        <v>0</v>
      </c>
      <c r="K211" s="2" cm="1">
        <f t="array" aca="1" ref="K211" ca="1">IF(B211=0,0,INDIRECT("MRN_"&amp;A211))</f>
        <v>0</v>
      </c>
      <c r="L211" s="2">
        <f t="shared" si="90"/>
        <v>0</v>
      </c>
      <c r="M211" s="2" t="str">
        <f t="shared" si="91"/>
        <v>No</v>
      </c>
      <c r="N211" s="2" t="str">
        <f t="shared" si="92"/>
        <v>No</v>
      </c>
      <c r="O211" s="2" t="str">
        <f t="shared" si="93"/>
        <v>No</v>
      </c>
      <c r="P211" s="2" t="str">
        <f t="shared" si="94"/>
        <v>No</v>
      </c>
    </row>
    <row r="212" spans="1:16" x14ac:dyDescent="0.25">
      <c r="A212" s="27">
        <v>6</v>
      </c>
      <c r="B212" s="120">
        <f>'Chart 6'!U17</f>
        <v>0</v>
      </c>
      <c r="C212" s="120">
        <f>'Chart 6'!V17</f>
        <v>0</v>
      </c>
      <c r="D212" s="120">
        <f>'Chart 6'!W17</f>
        <v>0</v>
      </c>
      <c r="E212" s="120">
        <f>'Chart 6'!X17</f>
        <v>0</v>
      </c>
      <c r="F212" s="121">
        <f>'Chart 6'!Y17</f>
        <v>0</v>
      </c>
      <c r="G212" s="120">
        <f>'Chart 6'!Z17</f>
        <v>0</v>
      </c>
      <c r="H212" s="120">
        <f>'Chart 6'!AA17</f>
        <v>0</v>
      </c>
      <c r="I212" s="2">
        <f>'Chart 6'!AB17</f>
        <v>0</v>
      </c>
      <c r="J212" s="120">
        <f>'Chart 6'!AC17</f>
        <v>0</v>
      </c>
      <c r="K212" s="2" cm="1">
        <f t="array" aca="1" ref="K212" ca="1">IF(B212=0,0,INDIRECT("MRN_"&amp;A212))</f>
        <v>0</v>
      </c>
      <c r="L212" s="2">
        <f t="shared" si="90"/>
        <v>0</v>
      </c>
      <c r="M212" s="2" t="str">
        <f t="shared" si="91"/>
        <v>No</v>
      </c>
      <c r="N212" s="2" t="str">
        <f t="shared" si="92"/>
        <v>No</v>
      </c>
      <c r="O212" s="2" t="str">
        <f t="shared" si="93"/>
        <v>No</v>
      </c>
      <c r="P212" s="2" t="str">
        <f t="shared" si="94"/>
        <v>No</v>
      </c>
    </row>
    <row r="213" spans="1:16" x14ac:dyDescent="0.25">
      <c r="A213" s="27">
        <v>6</v>
      </c>
      <c r="B213" s="120">
        <f>'Chart 6'!U18</f>
        <v>0</v>
      </c>
      <c r="C213" s="120">
        <f>'Chart 6'!V18</f>
        <v>0</v>
      </c>
      <c r="D213" s="120">
        <f>'Chart 6'!W18</f>
        <v>0</v>
      </c>
      <c r="E213" s="120">
        <f>'Chart 6'!X18</f>
        <v>0</v>
      </c>
      <c r="F213" s="121">
        <f>'Chart 6'!Y18</f>
        <v>0</v>
      </c>
      <c r="G213" s="120">
        <f>'Chart 6'!Z18</f>
        <v>0</v>
      </c>
      <c r="H213" s="120">
        <f>'Chart 6'!AA18</f>
        <v>0</v>
      </c>
      <c r="I213" s="2">
        <f>'Chart 6'!AB18</f>
        <v>0</v>
      </c>
      <c r="J213" s="120">
        <f>'Chart 6'!AC18</f>
        <v>0</v>
      </c>
      <c r="K213" s="2" cm="1">
        <f t="array" aca="1" ref="K213" ca="1">IF(B213=0,0,INDIRECT("MRN_"&amp;A213))</f>
        <v>0</v>
      </c>
      <c r="L213" s="2">
        <f t="shared" si="90"/>
        <v>0</v>
      </c>
      <c r="M213" s="2" t="str">
        <f t="shared" si="91"/>
        <v>No</v>
      </c>
      <c r="N213" s="2" t="str">
        <f t="shared" si="92"/>
        <v>No</v>
      </c>
      <c r="O213" s="2" t="str">
        <f t="shared" si="93"/>
        <v>No</v>
      </c>
      <c r="P213" s="2" t="str">
        <f t="shared" si="94"/>
        <v>No</v>
      </c>
    </row>
    <row r="214" spans="1:16" x14ac:dyDescent="0.25">
      <c r="A214" s="27">
        <v>6</v>
      </c>
      <c r="B214" s="120">
        <f>'Chart 6'!U19</f>
        <v>0</v>
      </c>
      <c r="C214" s="120">
        <f>'Chart 6'!V19</f>
        <v>0</v>
      </c>
      <c r="D214" s="120">
        <f>'Chart 6'!W19</f>
        <v>0</v>
      </c>
      <c r="E214" s="120">
        <f>'Chart 6'!X19</f>
        <v>0</v>
      </c>
      <c r="F214" s="121">
        <f>'Chart 6'!Y19</f>
        <v>0</v>
      </c>
      <c r="G214" s="120">
        <f>'Chart 6'!Z19</f>
        <v>0</v>
      </c>
      <c r="H214" s="120">
        <f>'Chart 6'!AA19</f>
        <v>0</v>
      </c>
      <c r="I214" s="2">
        <f>'Chart 6'!AB19</f>
        <v>0</v>
      </c>
      <c r="J214" s="120">
        <f>'Chart 6'!AC19</f>
        <v>0</v>
      </c>
      <c r="K214" s="2" cm="1">
        <f t="array" aca="1" ref="K214" ca="1">IF(B214=0,0,INDIRECT("MRN_"&amp;A214))</f>
        <v>0</v>
      </c>
      <c r="L214" s="2">
        <f t="shared" si="90"/>
        <v>0</v>
      </c>
      <c r="M214" s="2" t="str">
        <f t="shared" si="91"/>
        <v>No</v>
      </c>
      <c r="N214" s="2" t="str">
        <f t="shared" si="92"/>
        <v>No</v>
      </c>
      <c r="O214" s="2" t="str">
        <f t="shared" si="93"/>
        <v>No</v>
      </c>
      <c r="P214" s="2" t="str">
        <f t="shared" si="94"/>
        <v>No</v>
      </c>
    </row>
    <row r="215" spans="1:16" x14ac:dyDescent="0.25">
      <c r="A215" s="27">
        <v>6</v>
      </c>
      <c r="B215" s="120">
        <f>'Chart 6'!U20</f>
        <v>0</v>
      </c>
      <c r="C215" s="120">
        <f>'Chart 6'!V20</f>
        <v>0</v>
      </c>
      <c r="D215" s="120">
        <f>'Chart 6'!W20</f>
        <v>0</v>
      </c>
      <c r="E215" s="120">
        <f>'Chart 6'!X20</f>
        <v>0</v>
      </c>
      <c r="F215" s="121">
        <f>'Chart 6'!Y20</f>
        <v>0</v>
      </c>
      <c r="G215" s="120">
        <f>'Chart 6'!Z20</f>
        <v>0</v>
      </c>
      <c r="H215" s="120">
        <f>'Chart 6'!AA20</f>
        <v>0</v>
      </c>
      <c r="I215" s="2">
        <f>'Chart 6'!AB20</f>
        <v>0</v>
      </c>
      <c r="J215" s="120">
        <f>'Chart 6'!AC20</f>
        <v>0</v>
      </c>
      <c r="K215" s="2" cm="1">
        <f t="array" aca="1" ref="K215" ca="1">IF(B215=0,0,INDIRECT("MRN_"&amp;A215))</f>
        <v>0</v>
      </c>
      <c r="L215" s="2">
        <f t="shared" si="90"/>
        <v>0</v>
      </c>
      <c r="M215" s="2" t="str">
        <f t="shared" si="91"/>
        <v>No</v>
      </c>
      <c r="N215" s="2" t="str">
        <f t="shared" si="92"/>
        <v>No</v>
      </c>
      <c r="O215" s="2" t="str">
        <f t="shared" si="93"/>
        <v>No</v>
      </c>
      <c r="P215" s="2" t="str">
        <f t="shared" si="94"/>
        <v>No</v>
      </c>
    </row>
    <row r="216" spans="1:16" x14ac:dyDescent="0.25">
      <c r="A216" s="27">
        <v>6</v>
      </c>
      <c r="B216" s="120">
        <f>'Chart 6'!U21</f>
        <v>0</v>
      </c>
      <c r="C216" s="120">
        <f>'Chart 6'!V21</f>
        <v>0</v>
      </c>
      <c r="D216" s="120">
        <f>'Chart 6'!W21</f>
        <v>0</v>
      </c>
      <c r="E216" s="120">
        <f>'Chart 6'!X21</f>
        <v>0</v>
      </c>
      <c r="F216" s="121">
        <f>'Chart 6'!Y21</f>
        <v>0</v>
      </c>
      <c r="G216" s="120">
        <f>'Chart 6'!Z21</f>
        <v>0</v>
      </c>
      <c r="H216" s="120">
        <f>'Chart 6'!AA21</f>
        <v>0</v>
      </c>
      <c r="I216" s="2">
        <f>'Chart 6'!AB21</f>
        <v>0</v>
      </c>
      <c r="J216" s="120">
        <f>'Chart 6'!AC21</f>
        <v>0</v>
      </c>
      <c r="K216" s="2" cm="1">
        <f t="array" aca="1" ref="K216" ca="1">IF(B216=0,0,INDIRECT("MRN_"&amp;A216))</f>
        <v>0</v>
      </c>
      <c r="L216" s="2">
        <f t="shared" si="90"/>
        <v>0</v>
      </c>
      <c r="M216" s="2" t="str">
        <f t="shared" si="91"/>
        <v>No</v>
      </c>
      <c r="N216" s="2" t="str">
        <f t="shared" si="92"/>
        <v>No</v>
      </c>
      <c r="O216" s="2" t="str">
        <f t="shared" si="93"/>
        <v>No</v>
      </c>
      <c r="P216" s="2" t="str">
        <f t="shared" si="94"/>
        <v>No</v>
      </c>
    </row>
    <row r="217" spans="1:16" x14ac:dyDescent="0.25">
      <c r="A217" s="27">
        <v>6</v>
      </c>
      <c r="B217" s="120">
        <f>'Chart 6'!U22</f>
        <v>0</v>
      </c>
      <c r="C217" s="120">
        <f>'Chart 6'!V22</f>
        <v>0</v>
      </c>
      <c r="D217" s="120">
        <f>'Chart 6'!W22</f>
        <v>0</v>
      </c>
      <c r="E217" s="120">
        <f>'Chart 6'!X22</f>
        <v>0</v>
      </c>
      <c r="F217" s="121">
        <f>'Chart 6'!Y22</f>
        <v>0</v>
      </c>
      <c r="G217" s="120">
        <f>'Chart 6'!Z22</f>
        <v>0</v>
      </c>
      <c r="H217" s="120">
        <f>'Chart 6'!AA22</f>
        <v>0</v>
      </c>
      <c r="I217" s="2">
        <f>'Chart 6'!AB22</f>
        <v>0</v>
      </c>
      <c r="J217" s="120">
        <f>'Chart 6'!AC22</f>
        <v>0</v>
      </c>
      <c r="K217" s="2" cm="1">
        <f t="array" aca="1" ref="K217" ca="1">IF(B217=0,0,INDIRECT("MRN_"&amp;A217))</f>
        <v>0</v>
      </c>
      <c r="L217" s="2">
        <f t="shared" si="90"/>
        <v>0</v>
      </c>
      <c r="M217" s="2" t="str">
        <f t="shared" si="91"/>
        <v>No</v>
      </c>
      <c r="N217" s="2" t="str">
        <f t="shared" si="92"/>
        <v>No</v>
      </c>
      <c r="O217" s="2" t="str">
        <f t="shared" si="93"/>
        <v>No</v>
      </c>
      <c r="P217" s="2" t="str">
        <f t="shared" si="94"/>
        <v>No</v>
      </c>
    </row>
    <row r="218" spans="1:16" x14ac:dyDescent="0.25">
      <c r="A218" s="27">
        <v>6</v>
      </c>
      <c r="B218" s="120">
        <f>'Chart 6'!U23</f>
        <v>0</v>
      </c>
      <c r="C218" s="120">
        <f>'Chart 6'!V23</f>
        <v>0</v>
      </c>
      <c r="D218" s="120">
        <f>'Chart 6'!W23</f>
        <v>0</v>
      </c>
      <c r="E218" s="120">
        <f>'Chart 6'!X23</f>
        <v>0</v>
      </c>
      <c r="F218" s="121">
        <f>'Chart 6'!Y23</f>
        <v>0</v>
      </c>
      <c r="G218" s="120">
        <f>'Chart 6'!Z23</f>
        <v>0</v>
      </c>
      <c r="H218" s="120">
        <f>'Chart 6'!AA23</f>
        <v>0</v>
      </c>
      <c r="I218" s="2">
        <f>'Chart 6'!AB23</f>
        <v>0</v>
      </c>
      <c r="J218" s="120">
        <f>'Chart 6'!AC23</f>
        <v>0</v>
      </c>
      <c r="K218" s="2" cm="1">
        <f t="array" aca="1" ref="K218" ca="1">IF(B218=0,0,INDIRECT("MRN_"&amp;A218))</f>
        <v>0</v>
      </c>
      <c r="L218" s="2">
        <f t="shared" si="90"/>
        <v>0</v>
      </c>
      <c r="M218" s="2" t="str">
        <f t="shared" si="91"/>
        <v>No</v>
      </c>
      <c r="N218" s="2" t="str">
        <f t="shared" si="92"/>
        <v>No</v>
      </c>
      <c r="O218" s="2" t="str">
        <f t="shared" si="93"/>
        <v>No</v>
      </c>
      <c r="P218" s="2" t="str">
        <f t="shared" si="94"/>
        <v>No</v>
      </c>
    </row>
    <row r="219" spans="1:16" x14ac:dyDescent="0.25">
      <c r="A219" s="27">
        <v>6</v>
      </c>
      <c r="B219" s="120">
        <f>'Chart 6'!U24</f>
        <v>0</v>
      </c>
      <c r="C219" s="120">
        <f>'Chart 6'!V24</f>
        <v>0</v>
      </c>
      <c r="D219" s="120">
        <f>'Chart 6'!W24</f>
        <v>0</v>
      </c>
      <c r="E219" s="120">
        <f>'Chart 6'!X24</f>
        <v>0</v>
      </c>
      <c r="F219" s="121">
        <f>'Chart 6'!Y24</f>
        <v>0</v>
      </c>
      <c r="G219" s="120">
        <f>'Chart 6'!Z24</f>
        <v>0</v>
      </c>
      <c r="H219" s="120">
        <f>'Chart 6'!AA24</f>
        <v>0</v>
      </c>
      <c r="I219" s="2">
        <f>'Chart 6'!AB24</f>
        <v>0</v>
      </c>
      <c r="J219" s="120">
        <f>'Chart 6'!AC24</f>
        <v>0</v>
      </c>
      <c r="K219" s="2" cm="1">
        <f t="array" aca="1" ref="K219" ca="1">IF(B219=0,0,INDIRECT("MRN_"&amp;A219))</f>
        <v>0</v>
      </c>
      <c r="L219" s="2">
        <f t="shared" si="90"/>
        <v>0</v>
      </c>
      <c r="M219" s="2" t="str">
        <f t="shared" si="91"/>
        <v>No</v>
      </c>
      <c r="N219" s="2" t="str">
        <f t="shared" si="92"/>
        <v>No</v>
      </c>
      <c r="O219" s="2" t="str">
        <f t="shared" si="93"/>
        <v>No</v>
      </c>
      <c r="P219" s="2" t="str">
        <f t="shared" si="94"/>
        <v>No</v>
      </c>
    </row>
    <row r="220" spans="1:16" x14ac:dyDescent="0.25">
      <c r="A220" s="27">
        <v>6</v>
      </c>
      <c r="B220" s="120">
        <f>'Chart 6'!U25</f>
        <v>0</v>
      </c>
      <c r="C220" s="120">
        <f>'Chart 6'!V25</f>
        <v>0</v>
      </c>
      <c r="D220" s="120">
        <f>'Chart 6'!W25</f>
        <v>0</v>
      </c>
      <c r="E220" s="120">
        <f>'Chart 6'!X25</f>
        <v>0</v>
      </c>
      <c r="F220" s="121">
        <f>'Chart 6'!Y25</f>
        <v>0</v>
      </c>
      <c r="G220" s="120">
        <f>'Chart 6'!Z25</f>
        <v>0</v>
      </c>
      <c r="H220" s="120">
        <f>'Chart 6'!AA25</f>
        <v>0</v>
      </c>
      <c r="I220" s="2">
        <f>'Chart 6'!AB25</f>
        <v>0</v>
      </c>
      <c r="J220" s="120">
        <f>'Chart 6'!AC25</f>
        <v>0</v>
      </c>
      <c r="K220" s="2" cm="1">
        <f t="array" aca="1" ref="K220" ca="1">IF(B220=0,0,INDIRECT("MRN_"&amp;A220))</f>
        <v>0</v>
      </c>
      <c r="L220" s="2">
        <f t="shared" si="90"/>
        <v>0</v>
      </c>
      <c r="M220" s="2" t="str">
        <f t="shared" si="91"/>
        <v>No</v>
      </c>
      <c r="N220" s="2" t="str">
        <f t="shared" si="92"/>
        <v>No</v>
      </c>
      <c r="O220" s="2" t="str">
        <f t="shared" si="93"/>
        <v>No</v>
      </c>
      <c r="P220" s="2" t="str">
        <f t="shared" si="94"/>
        <v>No</v>
      </c>
    </row>
    <row r="221" spans="1:16" x14ac:dyDescent="0.25">
      <c r="A221" s="27">
        <v>6</v>
      </c>
      <c r="B221" s="120">
        <f>'Chart 6'!U26</f>
        <v>0</v>
      </c>
      <c r="C221" s="120">
        <f>'Chart 6'!V26</f>
        <v>0</v>
      </c>
      <c r="D221" s="120">
        <f>'Chart 6'!W26</f>
        <v>0</v>
      </c>
      <c r="E221" s="120">
        <f>'Chart 6'!X26</f>
        <v>0</v>
      </c>
      <c r="F221" s="121">
        <f>'Chart 6'!Y26</f>
        <v>0</v>
      </c>
      <c r="G221" s="120">
        <f>'Chart 6'!Z26</f>
        <v>0</v>
      </c>
      <c r="H221" s="120">
        <f>'Chart 6'!AA26</f>
        <v>0</v>
      </c>
      <c r="I221" s="2">
        <f>'Chart 6'!AB26</f>
        <v>0</v>
      </c>
      <c r="J221" s="120">
        <f>'Chart 6'!AC26</f>
        <v>0</v>
      </c>
      <c r="K221" s="2" cm="1">
        <f t="array" aca="1" ref="K221" ca="1">IF(B221=0,0,INDIRECT("MRN_"&amp;A221))</f>
        <v>0</v>
      </c>
      <c r="L221" s="2">
        <f t="shared" si="90"/>
        <v>0</v>
      </c>
      <c r="M221" s="2" t="str">
        <f t="shared" si="91"/>
        <v>No</v>
      </c>
      <c r="N221" s="2" t="str">
        <f t="shared" si="92"/>
        <v>No</v>
      </c>
      <c r="O221" s="2" t="str">
        <f t="shared" si="93"/>
        <v>No</v>
      </c>
      <c r="P221" s="2" t="str">
        <f t="shared" si="94"/>
        <v>No</v>
      </c>
    </row>
    <row r="222" spans="1:16" x14ac:dyDescent="0.25">
      <c r="A222" s="27">
        <v>6</v>
      </c>
      <c r="B222" s="120">
        <f>'Chart 6'!U27</f>
        <v>0</v>
      </c>
      <c r="C222" s="120">
        <f>'Chart 6'!V27</f>
        <v>0</v>
      </c>
      <c r="D222" s="120">
        <f>'Chart 6'!W27</f>
        <v>0</v>
      </c>
      <c r="E222" s="120">
        <f>'Chart 6'!X27</f>
        <v>0</v>
      </c>
      <c r="F222" s="121">
        <f>'Chart 6'!Y27</f>
        <v>0</v>
      </c>
      <c r="G222" s="120">
        <f>'Chart 6'!Z27</f>
        <v>0</v>
      </c>
      <c r="H222" s="120">
        <f>'Chart 6'!AA27</f>
        <v>0</v>
      </c>
      <c r="I222" s="2">
        <f>'Chart 6'!AB27</f>
        <v>0</v>
      </c>
      <c r="J222" s="120">
        <f>'Chart 6'!AC27</f>
        <v>0</v>
      </c>
      <c r="K222" s="2" cm="1">
        <f t="array" aca="1" ref="K222" ca="1">IF(B222=0,0,INDIRECT("MRN_"&amp;A222))</f>
        <v>0</v>
      </c>
      <c r="L222" s="2">
        <f t="shared" si="90"/>
        <v>0</v>
      </c>
      <c r="M222" s="2" t="str">
        <f t="shared" si="91"/>
        <v>No</v>
      </c>
      <c r="N222" s="2" t="str">
        <f t="shared" si="92"/>
        <v>No</v>
      </c>
      <c r="O222" s="2" t="str">
        <f t="shared" si="93"/>
        <v>No</v>
      </c>
      <c r="P222" s="2" t="str">
        <f t="shared" si="94"/>
        <v>No</v>
      </c>
    </row>
    <row r="223" spans="1:16" x14ac:dyDescent="0.25">
      <c r="A223" s="27">
        <v>6</v>
      </c>
      <c r="B223" s="120">
        <f>'Chart 6'!U28</f>
        <v>0</v>
      </c>
      <c r="C223" s="120">
        <f>'Chart 6'!V28</f>
        <v>0</v>
      </c>
      <c r="D223" s="120">
        <f>'Chart 6'!W28</f>
        <v>0</v>
      </c>
      <c r="E223" s="120">
        <f>'Chart 6'!X28</f>
        <v>0</v>
      </c>
      <c r="F223" s="121">
        <f>'Chart 6'!Y28</f>
        <v>0</v>
      </c>
      <c r="G223" s="120">
        <f>'Chart 6'!Z28</f>
        <v>0</v>
      </c>
      <c r="H223" s="120">
        <f>'Chart 6'!AA28</f>
        <v>0</v>
      </c>
      <c r="I223" s="2">
        <f>'Chart 6'!AB28</f>
        <v>0</v>
      </c>
      <c r="J223" s="120">
        <f>'Chart 6'!AC28</f>
        <v>0</v>
      </c>
      <c r="K223" s="2" cm="1">
        <f t="array" aca="1" ref="K223" ca="1">IF(B223=0,0,INDIRECT("MRN_"&amp;A223))</f>
        <v>0</v>
      </c>
      <c r="L223" s="2">
        <f t="shared" si="90"/>
        <v>0</v>
      </c>
      <c r="M223" s="2" t="str">
        <f t="shared" si="91"/>
        <v>No</v>
      </c>
      <c r="N223" s="2" t="str">
        <f t="shared" si="92"/>
        <v>No</v>
      </c>
      <c r="O223" s="2" t="str">
        <f t="shared" si="93"/>
        <v>No</v>
      </c>
      <c r="P223" s="2" t="str">
        <f t="shared" si="94"/>
        <v>No</v>
      </c>
    </row>
    <row r="224" spans="1:16" x14ac:dyDescent="0.25">
      <c r="A224" s="27">
        <v>6</v>
      </c>
      <c r="B224" s="120">
        <f>'Chart 6'!U29</f>
        <v>0</v>
      </c>
      <c r="C224" s="120">
        <f>'Chart 6'!V29</f>
        <v>0</v>
      </c>
      <c r="D224" s="120">
        <f>'Chart 6'!W29</f>
        <v>0</v>
      </c>
      <c r="E224" s="120">
        <f>'Chart 6'!X29</f>
        <v>0</v>
      </c>
      <c r="F224" s="121">
        <f>'Chart 6'!Y29</f>
        <v>0</v>
      </c>
      <c r="G224" s="120">
        <f>'Chart 6'!Z29</f>
        <v>0</v>
      </c>
      <c r="H224" s="120">
        <f>'Chart 6'!AA29</f>
        <v>0</v>
      </c>
      <c r="I224" s="2">
        <f>'Chart 6'!AB29</f>
        <v>0</v>
      </c>
      <c r="J224" s="120">
        <f>'Chart 6'!AC29</f>
        <v>0</v>
      </c>
      <c r="K224" s="2" cm="1">
        <f t="array" aca="1" ref="K224" ca="1">IF(B224=0,0,INDIRECT("MRN_"&amp;A224))</f>
        <v>0</v>
      </c>
      <c r="L224" s="2">
        <f t="shared" si="90"/>
        <v>0</v>
      </c>
      <c r="M224" s="2" t="str">
        <f t="shared" si="91"/>
        <v>No</v>
      </c>
      <c r="N224" s="2" t="str">
        <f t="shared" si="92"/>
        <v>No</v>
      </c>
      <c r="O224" s="2" t="str">
        <f t="shared" si="93"/>
        <v>No</v>
      </c>
      <c r="P224" s="2" t="str">
        <f t="shared" si="94"/>
        <v>No</v>
      </c>
    </row>
    <row r="225" spans="1:16" x14ac:dyDescent="0.25">
      <c r="A225" s="27">
        <v>6</v>
      </c>
      <c r="B225" s="120">
        <f>'Chart 6'!U30</f>
        <v>0</v>
      </c>
      <c r="C225" s="120">
        <f>'Chart 6'!V30</f>
        <v>0</v>
      </c>
      <c r="D225" s="120">
        <f>'Chart 6'!W30</f>
        <v>0</v>
      </c>
      <c r="E225" s="120">
        <f>'Chart 6'!X30</f>
        <v>0</v>
      </c>
      <c r="F225" s="121">
        <f>'Chart 6'!Y30</f>
        <v>0</v>
      </c>
      <c r="G225" s="120">
        <f>'Chart 6'!Z30</f>
        <v>0</v>
      </c>
      <c r="H225" s="120">
        <f>'Chart 6'!AA30</f>
        <v>0</v>
      </c>
      <c r="I225" s="2">
        <f>'Chart 6'!AB30</f>
        <v>0</v>
      </c>
      <c r="J225" s="120">
        <f>'Chart 6'!AC30</f>
        <v>0</v>
      </c>
      <c r="K225" s="2" cm="1">
        <f t="array" aca="1" ref="K225" ca="1">IF(B225=0,0,INDIRECT("MRN_"&amp;A225))</f>
        <v>0</v>
      </c>
      <c r="L225" s="2">
        <f t="shared" si="90"/>
        <v>0</v>
      </c>
      <c r="M225" s="2" t="str">
        <f t="shared" si="91"/>
        <v>No</v>
      </c>
      <c r="N225" s="2" t="str">
        <f t="shared" si="92"/>
        <v>No</v>
      </c>
      <c r="O225" s="2" t="str">
        <f t="shared" si="93"/>
        <v>No</v>
      </c>
      <c r="P225" s="2" t="str">
        <f t="shared" si="94"/>
        <v>No</v>
      </c>
    </row>
    <row r="226" spans="1:16" x14ac:dyDescent="0.25">
      <c r="A226" s="27">
        <v>6</v>
      </c>
      <c r="B226" s="120">
        <f>'Chart 6'!U31</f>
        <v>0</v>
      </c>
      <c r="C226" s="120">
        <f>'Chart 6'!V31</f>
        <v>0</v>
      </c>
      <c r="D226" s="120">
        <f>'Chart 6'!W31</f>
        <v>0</v>
      </c>
      <c r="E226" s="120">
        <f>'Chart 6'!X31</f>
        <v>0</v>
      </c>
      <c r="F226" s="121">
        <f>'Chart 6'!Y31</f>
        <v>0</v>
      </c>
      <c r="G226" s="120">
        <f>'Chart 6'!Z31</f>
        <v>0</v>
      </c>
      <c r="H226" s="120">
        <f>'Chart 6'!AA31</f>
        <v>0</v>
      </c>
      <c r="I226" s="2">
        <f>'Chart 6'!AB31</f>
        <v>0</v>
      </c>
      <c r="J226" s="120">
        <f>'Chart 6'!AC31</f>
        <v>0</v>
      </c>
      <c r="K226" s="2" cm="1">
        <f t="array" aca="1" ref="K226" ca="1">IF(B226=0,0,INDIRECT("MRN_"&amp;A226))</f>
        <v>0</v>
      </c>
      <c r="L226" s="2">
        <f t="shared" si="90"/>
        <v>0</v>
      </c>
      <c r="M226" s="2" t="str">
        <f t="shared" si="91"/>
        <v>No</v>
      </c>
      <c r="N226" s="2" t="str">
        <f t="shared" si="92"/>
        <v>No</v>
      </c>
      <c r="O226" s="2" t="str">
        <f t="shared" si="93"/>
        <v>No</v>
      </c>
      <c r="P226" s="2" t="str">
        <f t="shared" si="94"/>
        <v>No</v>
      </c>
    </row>
    <row r="227" spans="1:16" x14ac:dyDescent="0.25">
      <c r="A227" s="27">
        <v>6</v>
      </c>
      <c r="B227" s="120">
        <f>'Chart 6'!U32</f>
        <v>0</v>
      </c>
      <c r="C227" s="120">
        <f>'Chart 6'!V32</f>
        <v>0</v>
      </c>
      <c r="D227" s="120">
        <f>'Chart 6'!W32</f>
        <v>0</v>
      </c>
      <c r="E227" s="120">
        <f>'Chart 6'!X32</f>
        <v>0</v>
      </c>
      <c r="F227" s="121">
        <f>'Chart 6'!Y32</f>
        <v>0</v>
      </c>
      <c r="G227" s="120">
        <f>'Chart 6'!Z32</f>
        <v>0</v>
      </c>
      <c r="H227" s="120">
        <f>'Chart 6'!AA32</f>
        <v>0</v>
      </c>
      <c r="I227" s="2">
        <f>'Chart 6'!AB32</f>
        <v>0</v>
      </c>
      <c r="J227" s="120">
        <f>'Chart 6'!AC32</f>
        <v>0</v>
      </c>
      <c r="K227" s="2" cm="1">
        <f t="array" aca="1" ref="K227" ca="1">IF(B227=0,0,INDIRECT("MRN_"&amp;A227))</f>
        <v>0</v>
      </c>
      <c r="L227" s="2">
        <f t="shared" si="90"/>
        <v>0</v>
      </c>
      <c r="M227" s="2" t="str">
        <f t="shared" si="91"/>
        <v>No</v>
      </c>
      <c r="N227" s="2" t="str">
        <f t="shared" si="92"/>
        <v>No</v>
      </c>
      <c r="O227" s="2" t="str">
        <f t="shared" si="93"/>
        <v>No</v>
      </c>
      <c r="P227" s="2" t="str">
        <f t="shared" si="94"/>
        <v>No</v>
      </c>
    </row>
    <row r="228" spans="1:16" x14ac:dyDescent="0.25">
      <c r="A228" s="27">
        <v>6</v>
      </c>
      <c r="B228" s="120">
        <f>'Chart 6'!U33</f>
        <v>0</v>
      </c>
      <c r="C228" s="120">
        <f>'Chart 6'!V33</f>
        <v>0</v>
      </c>
      <c r="D228" s="120">
        <f>'Chart 6'!W33</f>
        <v>0</v>
      </c>
      <c r="E228" s="120">
        <f>'Chart 6'!X33</f>
        <v>0</v>
      </c>
      <c r="F228" s="121">
        <f>'Chart 6'!Y33</f>
        <v>0</v>
      </c>
      <c r="G228" s="120">
        <f>'Chart 6'!Z33</f>
        <v>0</v>
      </c>
      <c r="H228" s="120">
        <f>'Chart 6'!AA33</f>
        <v>0</v>
      </c>
      <c r="I228" s="2">
        <f>'Chart 6'!AB33</f>
        <v>0</v>
      </c>
      <c r="J228" s="120">
        <f>'Chart 6'!AC33</f>
        <v>0</v>
      </c>
      <c r="K228" s="2" cm="1">
        <f t="array" aca="1" ref="K228" ca="1">IF(B228=0,0,INDIRECT("MRN_"&amp;A228))</f>
        <v>0</v>
      </c>
      <c r="L228" s="2">
        <f t="shared" si="90"/>
        <v>0</v>
      </c>
      <c r="M228" s="2" t="str">
        <f t="shared" si="91"/>
        <v>No</v>
      </c>
      <c r="N228" s="2" t="str">
        <f t="shared" si="92"/>
        <v>No</v>
      </c>
      <c r="O228" s="2" t="str">
        <f t="shared" si="93"/>
        <v>No</v>
      </c>
      <c r="P228" s="2" t="str">
        <f t="shared" si="94"/>
        <v>No</v>
      </c>
    </row>
    <row r="229" spans="1:16" x14ac:dyDescent="0.25">
      <c r="A229" s="27">
        <v>6</v>
      </c>
      <c r="B229" s="120">
        <f>'Chart 6'!U34</f>
        <v>0</v>
      </c>
      <c r="C229" s="120">
        <f>'Chart 6'!V34</f>
        <v>0</v>
      </c>
      <c r="D229" s="120">
        <f>'Chart 6'!W34</f>
        <v>0</v>
      </c>
      <c r="E229" s="120">
        <f>'Chart 6'!X34</f>
        <v>0</v>
      </c>
      <c r="F229" s="121">
        <f>'Chart 6'!Y34</f>
        <v>0</v>
      </c>
      <c r="G229" s="120">
        <f>'Chart 6'!Z34</f>
        <v>0</v>
      </c>
      <c r="H229" s="120">
        <f>'Chart 6'!AA34</f>
        <v>0</v>
      </c>
      <c r="I229" s="2">
        <f>'Chart 6'!AB34</f>
        <v>0</v>
      </c>
      <c r="J229" s="120">
        <f>'Chart 6'!AC34</f>
        <v>0</v>
      </c>
      <c r="K229" s="2" cm="1">
        <f t="array" aca="1" ref="K229" ca="1">IF(B229=0,0,INDIRECT("MRN_"&amp;A229))</f>
        <v>0</v>
      </c>
      <c r="L229" s="2">
        <f t="shared" si="90"/>
        <v>0</v>
      </c>
      <c r="M229" s="2" t="str">
        <f t="shared" si="91"/>
        <v>No</v>
      </c>
      <c r="N229" s="2" t="str">
        <f t="shared" si="92"/>
        <v>No</v>
      </c>
      <c r="O229" s="2" t="str">
        <f t="shared" si="93"/>
        <v>No</v>
      </c>
      <c r="P229" s="2" t="str">
        <f t="shared" si="94"/>
        <v>No</v>
      </c>
    </row>
    <row r="230" spans="1:16" x14ac:dyDescent="0.25">
      <c r="A230" s="27">
        <v>6</v>
      </c>
      <c r="B230" s="120">
        <f>'Chart 6'!U35</f>
        <v>0</v>
      </c>
      <c r="C230" s="120">
        <f>'Chart 6'!V35</f>
        <v>0</v>
      </c>
      <c r="D230" s="120">
        <f>'Chart 6'!W35</f>
        <v>0</v>
      </c>
      <c r="E230" s="120">
        <f>'Chart 6'!X35</f>
        <v>0</v>
      </c>
      <c r="F230" s="121">
        <f>'Chart 6'!Y35</f>
        <v>0</v>
      </c>
      <c r="G230" s="120">
        <f>'Chart 6'!Z35</f>
        <v>0</v>
      </c>
      <c r="H230" s="120">
        <f>'Chart 6'!AA35</f>
        <v>0</v>
      </c>
      <c r="I230" s="2">
        <f>'Chart 6'!AB35</f>
        <v>0</v>
      </c>
      <c r="J230" s="120">
        <f>'Chart 6'!AC35</f>
        <v>0</v>
      </c>
      <c r="K230" s="2" cm="1">
        <f t="array" aca="1" ref="K230" ca="1">IF(B230=0,0,INDIRECT("MRN_"&amp;A230))</f>
        <v>0</v>
      </c>
      <c r="L230" s="2">
        <f t="shared" si="90"/>
        <v>0</v>
      </c>
      <c r="M230" s="2" t="str">
        <f t="shared" si="91"/>
        <v>No</v>
      </c>
      <c r="N230" s="2" t="str">
        <f t="shared" si="92"/>
        <v>No</v>
      </c>
      <c r="O230" s="2" t="str">
        <f t="shared" si="93"/>
        <v>No</v>
      </c>
      <c r="P230" s="2" t="str">
        <f t="shared" si="94"/>
        <v>No</v>
      </c>
    </row>
    <row r="231" spans="1:16" x14ac:dyDescent="0.25">
      <c r="A231" s="27">
        <v>6</v>
      </c>
      <c r="B231" s="120">
        <f>'Chart 6'!U36</f>
        <v>0</v>
      </c>
      <c r="C231" s="120">
        <f>'Chart 6'!V36</f>
        <v>0</v>
      </c>
      <c r="D231" s="120">
        <f>'Chart 6'!W36</f>
        <v>0</v>
      </c>
      <c r="E231" s="120">
        <f>'Chart 6'!X36</f>
        <v>0</v>
      </c>
      <c r="F231" s="121">
        <f>'Chart 6'!Y36</f>
        <v>0</v>
      </c>
      <c r="G231" s="120">
        <f>'Chart 6'!Z36</f>
        <v>0</v>
      </c>
      <c r="H231" s="120">
        <f>'Chart 6'!AA36</f>
        <v>0</v>
      </c>
      <c r="I231" s="2">
        <f>'Chart 6'!AB36</f>
        <v>0</v>
      </c>
      <c r="J231" s="120">
        <f>'Chart 6'!AC36</f>
        <v>0</v>
      </c>
      <c r="K231" s="2" cm="1">
        <f t="array" aca="1" ref="K231" ca="1">IF(B231=0,0,INDIRECT("MRN_"&amp;A231))</f>
        <v>0</v>
      </c>
      <c r="L231" s="2">
        <f t="shared" si="90"/>
        <v>0</v>
      </c>
      <c r="M231" s="2" t="str">
        <f t="shared" si="91"/>
        <v>No</v>
      </c>
      <c r="N231" s="2" t="str">
        <f t="shared" si="92"/>
        <v>No</v>
      </c>
      <c r="O231" s="2" t="str">
        <f t="shared" si="93"/>
        <v>No</v>
      </c>
      <c r="P231" s="2" t="str">
        <f t="shared" si="94"/>
        <v>No</v>
      </c>
    </row>
    <row r="232" spans="1:16" x14ac:dyDescent="0.25">
      <c r="A232" s="27">
        <v>6</v>
      </c>
      <c r="B232" s="120">
        <f>'Chart 6'!U37</f>
        <v>0</v>
      </c>
      <c r="C232" s="120">
        <f>'Chart 6'!V37</f>
        <v>0</v>
      </c>
      <c r="D232" s="120">
        <f>'Chart 6'!W37</f>
        <v>0</v>
      </c>
      <c r="E232" s="120">
        <f>'Chart 6'!X37</f>
        <v>0</v>
      </c>
      <c r="F232" s="121">
        <f>'Chart 6'!Y37</f>
        <v>0</v>
      </c>
      <c r="G232" s="120">
        <f>'Chart 6'!Z37</f>
        <v>0</v>
      </c>
      <c r="H232" s="120">
        <f>'Chart 6'!AA37</f>
        <v>0</v>
      </c>
      <c r="I232" s="2">
        <f>'Chart 6'!AB37</f>
        <v>0</v>
      </c>
      <c r="J232" s="120">
        <f>'Chart 6'!AC37</f>
        <v>0</v>
      </c>
      <c r="K232" s="2" cm="1">
        <f t="array" aca="1" ref="K232" ca="1">IF(B232=0,0,INDIRECT("MRN_"&amp;A232))</f>
        <v>0</v>
      </c>
      <c r="L232" s="2">
        <f t="shared" si="90"/>
        <v>0</v>
      </c>
      <c r="M232" s="2" t="str">
        <f t="shared" si="91"/>
        <v>No</v>
      </c>
      <c r="N232" s="2" t="str">
        <f t="shared" si="92"/>
        <v>No</v>
      </c>
      <c r="O232" s="2" t="str">
        <f t="shared" si="93"/>
        <v>No</v>
      </c>
      <c r="P232" s="2" t="str">
        <f t="shared" si="94"/>
        <v>No</v>
      </c>
    </row>
    <row r="233" spans="1:16" x14ac:dyDescent="0.25">
      <c r="A233" s="27">
        <v>6</v>
      </c>
      <c r="B233" s="120">
        <f>'Chart 6'!U38</f>
        <v>0</v>
      </c>
      <c r="C233" s="120">
        <f>'Chart 6'!V38</f>
        <v>0</v>
      </c>
      <c r="D233" s="120">
        <f>'Chart 6'!W38</f>
        <v>0</v>
      </c>
      <c r="E233" s="120">
        <f>'Chart 6'!X38</f>
        <v>0</v>
      </c>
      <c r="F233" s="121">
        <f>'Chart 6'!Y38</f>
        <v>0</v>
      </c>
      <c r="G233" s="120">
        <f>'Chart 6'!Z38</f>
        <v>0</v>
      </c>
      <c r="H233" s="120">
        <f>'Chart 6'!AA38</f>
        <v>0</v>
      </c>
      <c r="I233" s="2">
        <f>'Chart 6'!AB38</f>
        <v>0</v>
      </c>
      <c r="J233" s="120">
        <f>'Chart 6'!AC38</f>
        <v>0</v>
      </c>
      <c r="K233" s="2" cm="1">
        <f t="array" aca="1" ref="K233" ca="1">IF(B233=0,0,INDIRECT("MRN_"&amp;A233))</f>
        <v>0</v>
      </c>
      <c r="L233" s="2">
        <f t="shared" si="90"/>
        <v>0</v>
      </c>
      <c r="M233" s="2" t="str">
        <f t="shared" si="91"/>
        <v>No</v>
      </c>
      <c r="N233" s="2" t="str">
        <f t="shared" si="92"/>
        <v>No</v>
      </c>
      <c r="O233" s="2" t="str">
        <f t="shared" si="93"/>
        <v>No</v>
      </c>
      <c r="P233" s="2" t="str">
        <f t="shared" si="94"/>
        <v>No</v>
      </c>
    </row>
    <row r="234" spans="1:16" x14ac:dyDescent="0.25">
      <c r="A234" s="27">
        <v>7</v>
      </c>
      <c r="B234" s="120">
        <f>'Chart 7'!U9</f>
        <v>0</v>
      </c>
      <c r="C234" s="120">
        <f>'Chart 7'!V9</f>
        <v>0</v>
      </c>
      <c r="D234" s="120">
        <f>'Chart 7'!W9</f>
        <v>0</v>
      </c>
      <c r="E234" s="120">
        <f>'Chart 7'!X9</f>
        <v>0</v>
      </c>
      <c r="F234" s="121">
        <f>'Chart 7'!Y9</f>
        <v>0</v>
      </c>
      <c r="G234" s="120">
        <f>'Chart 7'!Z9</f>
        <v>0</v>
      </c>
      <c r="H234" s="120">
        <f>'Chart 7'!AA9</f>
        <v>0</v>
      </c>
      <c r="I234" s="2">
        <f>'Chart 7'!AB9</f>
        <v>0</v>
      </c>
      <c r="J234" s="120">
        <f>'Chart 7'!AC9</f>
        <v>0</v>
      </c>
      <c r="K234" s="2" cm="1">
        <f t="array" aca="1" ref="K234" ca="1">IF(B234=0,0,INDIRECT("MRN_"&amp;A234))</f>
        <v>0</v>
      </c>
      <c r="L234" s="2">
        <f t="shared" si="90"/>
        <v>0</v>
      </c>
      <c r="M234" s="2" t="str">
        <f t="shared" si="91"/>
        <v>No</v>
      </c>
      <c r="N234" s="2" t="str">
        <f t="shared" si="92"/>
        <v>No</v>
      </c>
      <c r="O234" s="2" t="str">
        <f t="shared" si="93"/>
        <v>No</v>
      </c>
      <c r="P234" s="2" t="str">
        <f t="shared" si="94"/>
        <v>No</v>
      </c>
    </row>
    <row r="235" spans="1:16" x14ac:dyDescent="0.25">
      <c r="A235" s="27">
        <v>7</v>
      </c>
      <c r="B235" s="120">
        <f>'Chart 7'!U10</f>
        <v>0</v>
      </c>
      <c r="C235" s="120">
        <f>'Chart 7'!V10</f>
        <v>0</v>
      </c>
      <c r="D235" s="120">
        <f>'Chart 7'!W10</f>
        <v>0</v>
      </c>
      <c r="E235" s="120">
        <f>'Chart 7'!X10</f>
        <v>0</v>
      </c>
      <c r="F235" s="121">
        <f>'Chart 7'!Y10</f>
        <v>0</v>
      </c>
      <c r="G235" s="120">
        <f>'Chart 7'!Z10</f>
        <v>0</v>
      </c>
      <c r="H235" s="120">
        <f>'Chart 7'!AA10</f>
        <v>0</v>
      </c>
      <c r="I235" s="2">
        <f>'Chart 7'!AB10</f>
        <v>0</v>
      </c>
      <c r="J235" s="120">
        <f>'Chart 7'!AC10</f>
        <v>0</v>
      </c>
      <c r="K235" s="2" cm="1">
        <f t="array" aca="1" ref="K235" ca="1">IF(B235=0,0,INDIRECT("MRN_"&amp;A235))</f>
        <v>0</v>
      </c>
      <c r="L235" s="2">
        <f t="shared" ref="L235:L264" si="95">IF(B235=0,0,"Chart_"&amp;A235)</f>
        <v>0</v>
      </c>
      <c r="M235" s="2" t="str">
        <f t="shared" ref="M235:M264" si="96">IF(I235=0,"No","Yes")</f>
        <v>No</v>
      </c>
      <c r="N235" s="2" t="str">
        <f t="shared" ref="N235:N264" si="97">IF(H235=0,"No","Yes")</f>
        <v>No</v>
      </c>
      <c r="O235" s="2" t="str">
        <f t="shared" ref="O235:O264" si="98">IF(N235="Yes","Yes","No")</f>
        <v>No</v>
      </c>
      <c r="P235" s="2" t="str">
        <f t="shared" ref="P235:P264" si="99">IF(M235="yes","Yes","No")</f>
        <v>No</v>
      </c>
    </row>
    <row r="236" spans="1:16" x14ac:dyDescent="0.25">
      <c r="A236" s="27">
        <v>7</v>
      </c>
      <c r="B236" s="120">
        <f>'Chart 7'!U11</f>
        <v>0</v>
      </c>
      <c r="C236" s="120">
        <f>'Chart 7'!V11</f>
        <v>0</v>
      </c>
      <c r="D236" s="120">
        <f>'Chart 7'!W11</f>
        <v>0</v>
      </c>
      <c r="E236" s="120">
        <f>'Chart 7'!X11</f>
        <v>0</v>
      </c>
      <c r="F236" s="121">
        <f>'Chart 7'!Y11</f>
        <v>0</v>
      </c>
      <c r="G236" s="120">
        <f>'Chart 7'!Z11</f>
        <v>0</v>
      </c>
      <c r="H236" s="120">
        <f>'Chart 7'!AA11</f>
        <v>0</v>
      </c>
      <c r="I236" s="2">
        <f>'Chart 7'!AB11</f>
        <v>0</v>
      </c>
      <c r="J236" s="120">
        <f>'Chart 7'!AC11</f>
        <v>0</v>
      </c>
      <c r="K236" s="2" cm="1">
        <f t="array" aca="1" ref="K236" ca="1">IF(B236=0,0,INDIRECT("MRN_"&amp;A236))</f>
        <v>0</v>
      </c>
      <c r="L236" s="2">
        <f t="shared" si="95"/>
        <v>0</v>
      </c>
      <c r="M236" s="2" t="str">
        <f t="shared" si="96"/>
        <v>No</v>
      </c>
      <c r="N236" s="2" t="str">
        <f t="shared" si="97"/>
        <v>No</v>
      </c>
      <c r="O236" s="2" t="str">
        <f t="shared" si="98"/>
        <v>No</v>
      </c>
      <c r="P236" s="2" t="str">
        <f t="shared" si="99"/>
        <v>No</v>
      </c>
    </row>
    <row r="237" spans="1:16" x14ac:dyDescent="0.25">
      <c r="A237" s="27">
        <v>7</v>
      </c>
      <c r="B237" s="120">
        <f>'Chart 7'!U12</f>
        <v>0</v>
      </c>
      <c r="C237" s="120">
        <f>'Chart 7'!V12</f>
        <v>0</v>
      </c>
      <c r="D237" s="120">
        <f>'Chart 7'!W12</f>
        <v>0</v>
      </c>
      <c r="E237" s="120">
        <f>'Chart 7'!X12</f>
        <v>0</v>
      </c>
      <c r="F237" s="121">
        <f>'Chart 7'!Y12</f>
        <v>0</v>
      </c>
      <c r="G237" s="120">
        <f>'Chart 7'!Z12</f>
        <v>0</v>
      </c>
      <c r="H237" s="120">
        <f>'Chart 7'!AA12</f>
        <v>0</v>
      </c>
      <c r="I237" s="2">
        <f>'Chart 7'!AB12</f>
        <v>0</v>
      </c>
      <c r="J237" s="120">
        <f>'Chart 7'!AC12</f>
        <v>0</v>
      </c>
      <c r="K237" s="2" cm="1">
        <f t="array" aca="1" ref="K237" ca="1">IF(B237=0,0,INDIRECT("MRN_"&amp;A237))</f>
        <v>0</v>
      </c>
      <c r="L237" s="2">
        <f t="shared" si="95"/>
        <v>0</v>
      </c>
      <c r="M237" s="2" t="str">
        <f t="shared" si="96"/>
        <v>No</v>
      </c>
      <c r="N237" s="2" t="str">
        <f t="shared" si="97"/>
        <v>No</v>
      </c>
      <c r="O237" s="2" t="str">
        <f t="shared" si="98"/>
        <v>No</v>
      </c>
      <c r="P237" s="2" t="str">
        <f t="shared" si="99"/>
        <v>No</v>
      </c>
    </row>
    <row r="238" spans="1:16" x14ac:dyDescent="0.25">
      <c r="A238" s="27">
        <v>7</v>
      </c>
      <c r="B238" s="120">
        <f>'Chart 7'!U13</f>
        <v>0</v>
      </c>
      <c r="C238" s="120">
        <f>'Chart 7'!V13</f>
        <v>0</v>
      </c>
      <c r="D238" s="120">
        <f>'Chart 7'!W13</f>
        <v>0</v>
      </c>
      <c r="E238" s="120">
        <f>'Chart 7'!X13</f>
        <v>0</v>
      </c>
      <c r="F238" s="121">
        <f>'Chart 7'!Y13</f>
        <v>0</v>
      </c>
      <c r="G238" s="120">
        <f>'Chart 7'!Z13</f>
        <v>0</v>
      </c>
      <c r="H238" s="120">
        <f>'Chart 7'!AA13</f>
        <v>0</v>
      </c>
      <c r="I238" s="2">
        <f>'Chart 7'!AB13</f>
        <v>0</v>
      </c>
      <c r="J238" s="120">
        <f>'Chart 7'!AC13</f>
        <v>0</v>
      </c>
      <c r="K238" s="2" cm="1">
        <f t="array" aca="1" ref="K238" ca="1">IF(B238=0,0,INDIRECT("MRN_"&amp;A238))</f>
        <v>0</v>
      </c>
      <c r="L238" s="2">
        <f t="shared" si="95"/>
        <v>0</v>
      </c>
      <c r="M238" s="2" t="str">
        <f t="shared" si="96"/>
        <v>No</v>
      </c>
      <c r="N238" s="2" t="str">
        <f t="shared" si="97"/>
        <v>No</v>
      </c>
      <c r="O238" s="2" t="str">
        <f t="shared" si="98"/>
        <v>No</v>
      </c>
      <c r="P238" s="2" t="str">
        <f t="shared" si="99"/>
        <v>No</v>
      </c>
    </row>
    <row r="239" spans="1:16" x14ac:dyDescent="0.25">
      <c r="A239" s="27">
        <v>7</v>
      </c>
      <c r="B239" s="120">
        <f>'Chart 7'!U14</f>
        <v>0</v>
      </c>
      <c r="C239" s="120">
        <f>'Chart 7'!V14</f>
        <v>0</v>
      </c>
      <c r="D239" s="120">
        <f>'Chart 7'!W14</f>
        <v>0</v>
      </c>
      <c r="E239" s="120">
        <f>'Chart 7'!X14</f>
        <v>0</v>
      </c>
      <c r="F239" s="121">
        <f>'Chart 7'!Y14</f>
        <v>0</v>
      </c>
      <c r="G239" s="120">
        <f>'Chart 7'!Z14</f>
        <v>0</v>
      </c>
      <c r="H239" s="120">
        <f>'Chart 7'!AA14</f>
        <v>0</v>
      </c>
      <c r="I239" s="2">
        <f>'Chart 7'!AB14</f>
        <v>0</v>
      </c>
      <c r="J239" s="120">
        <f>'Chart 7'!AC14</f>
        <v>0</v>
      </c>
      <c r="K239" s="2" cm="1">
        <f t="array" aca="1" ref="K239" ca="1">IF(B239=0,0,INDIRECT("MRN_"&amp;A239))</f>
        <v>0</v>
      </c>
      <c r="L239" s="2">
        <f t="shared" si="95"/>
        <v>0</v>
      </c>
      <c r="M239" s="2" t="str">
        <f t="shared" si="96"/>
        <v>No</v>
      </c>
      <c r="N239" s="2" t="str">
        <f t="shared" si="97"/>
        <v>No</v>
      </c>
      <c r="O239" s="2" t="str">
        <f t="shared" si="98"/>
        <v>No</v>
      </c>
      <c r="P239" s="2" t="str">
        <f t="shared" si="99"/>
        <v>No</v>
      </c>
    </row>
    <row r="240" spans="1:16" x14ac:dyDescent="0.25">
      <c r="A240" s="27">
        <v>7</v>
      </c>
      <c r="B240" s="120">
        <f>'Chart 7'!U15</f>
        <v>0</v>
      </c>
      <c r="C240" s="120">
        <f>'Chart 7'!V15</f>
        <v>0</v>
      </c>
      <c r="D240" s="120">
        <f>'Chart 7'!W15</f>
        <v>0</v>
      </c>
      <c r="E240" s="120">
        <f>'Chart 7'!X15</f>
        <v>0</v>
      </c>
      <c r="F240" s="121">
        <f>'Chart 7'!Y15</f>
        <v>0</v>
      </c>
      <c r="G240" s="120">
        <f>'Chart 7'!Z15</f>
        <v>0</v>
      </c>
      <c r="H240" s="120">
        <f>'Chart 7'!AA15</f>
        <v>0</v>
      </c>
      <c r="I240" s="2">
        <f>'Chart 7'!AB15</f>
        <v>0</v>
      </c>
      <c r="J240" s="120">
        <f>'Chart 7'!AC15</f>
        <v>0</v>
      </c>
      <c r="K240" s="2" cm="1">
        <f t="array" aca="1" ref="K240" ca="1">IF(B240=0,0,INDIRECT("MRN_"&amp;A240))</f>
        <v>0</v>
      </c>
      <c r="L240" s="2">
        <f t="shared" si="95"/>
        <v>0</v>
      </c>
      <c r="M240" s="2" t="str">
        <f t="shared" si="96"/>
        <v>No</v>
      </c>
      <c r="N240" s="2" t="str">
        <f t="shared" si="97"/>
        <v>No</v>
      </c>
      <c r="O240" s="2" t="str">
        <f t="shared" si="98"/>
        <v>No</v>
      </c>
      <c r="P240" s="2" t="str">
        <f t="shared" si="99"/>
        <v>No</v>
      </c>
    </row>
    <row r="241" spans="1:16" x14ac:dyDescent="0.25">
      <c r="A241" s="27">
        <v>7</v>
      </c>
      <c r="B241" s="120">
        <f>'Chart 7'!U16</f>
        <v>0</v>
      </c>
      <c r="C241" s="120">
        <f>'Chart 7'!V16</f>
        <v>0</v>
      </c>
      <c r="D241" s="120">
        <f>'Chart 7'!W16</f>
        <v>0</v>
      </c>
      <c r="E241" s="120">
        <f>'Chart 7'!X16</f>
        <v>0</v>
      </c>
      <c r="F241" s="121">
        <f>'Chart 7'!Y16</f>
        <v>0</v>
      </c>
      <c r="G241" s="120">
        <f>'Chart 7'!Z16</f>
        <v>0</v>
      </c>
      <c r="H241" s="120">
        <f>'Chart 7'!AA16</f>
        <v>0</v>
      </c>
      <c r="I241" s="2">
        <f>'Chart 7'!AB16</f>
        <v>0</v>
      </c>
      <c r="J241" s="120">
        <f>'Chart 7'!AC16</f>
        <v>0</v>
      </c>
      <c r="K241" s="2" cm="1">
        <f t="array" aca="1" ref="K241" ca="1">IF(B241=0,0,INDIRECT("MRN_"&amp;A241))</f>
        <v>0</v>
      </c>
      <c r="L241" s="2">
        <f t="shared" si="95"/>
        <v>0</v>
      </c>
      <c r="M241" s="2" t="str">
        <f t="shared" si="96"/>
        <v>No</v>
      </c>
      <c r="N241" s="2" t="str">
        <f t="shared" si="97"/>
        <v>No</v>
      </c>
      <c r="O241" s="2" t="str">
        <f t="shared" si="98"/>
        <v>No</v>
      </c>
      <c r="P241" s="2" t="str">
        <f t="shared" si="99"/>
        <v>No</v>
      </c>
    </row>
    <row r="242" spans="1:16" x14ac:dyDescent="0.25">
      <c r="A242" s="27">
        <v>7</v>
      </c>
      <c r="B242" s="120">
        <f>'Chart 7'!U17</f>
        <v>0</v>
      </c>
      <c r="C242" s="120">
        <f>'Chart 7'!V17</f>
        <v>0</v>
      </c>
      <c r="D242" s="120">
        <f>'Chart 7'!W17</f>
        <v>0</v>
      </c>
      <c r="E242" s="120">
        <f>'Chart 7'!X17</f>
        <v>0</v>
      </c>
      <c r="F242" s="121">
        <f>'Chart 7'!Y17</f>
        <v>0</v>
      </c>
      <c r="G242" s="120">
        <f>'Chart 7'!Z17</f>
        <v>0</v>
      </c>
      <c r="H242" s="120">
        <f>'Chart 7'!AA17</f>
        <v>0</v>
      </c>
      <c r="I242" s="2">
        <f>'Chart 7'!AB17</f>
        <v>0</v>
      </c>
      <c r="J242" s="120">
        <f>'Chart 7'!AC17</f>
        <v>0</v>
      </c>
      <c r="K242" s="2" cm="1">
        <f t="array" aca="1" ref="K242" ca="1">IF(B242=0,0,INDIRECT("MRN_"&amp;A242))</f>
        <v>0</v>
      </c>
      <c r="L242" s="2">
        <f t="shared" si="95"/>
        <v>0</v>
      </c>
      <c r="M242" s="2" t="str">
        <f t="shared" si="96"/>
        <v>No</v>
      </c>
      <c r="N242" s="2" t="str">
        <f t="shared" si="97"/>
        <v>No</v>
      </c>
      <c r="O242" s="2" t="str">
        <f t="shared" si="98"/>
        <v>No</v>
      </c>
      <c r="P242" s="2" t="str">
        <f t="shared" si="99"/>
        <v>No</v>
      </c>
    </row>
    <row r="243" spans="1:16" x14ac:dyDescent="0.25">
      <c r="A243" s="27">
        <v>7</v>
      </c>
      <c r="B243" s="120">
        <f>'Chart 7'!U18</f>
        <v>0</v>
      </c>
      <c r="C243" s="120">
        <f>'Chart 7'!V18</f>
        <v>0</v>
      </c>
      <c r="D243" s="120">
        <f>'Chart 7'!W18</f>
        <v>0</v>
      </c>
      <c r="E243" s="120">
        <f>'Chart 7'!X18</f>
        <v>0</v>
      </c>
      <c r="F243" s="121">
        <f>'Chart 7'!Y18</f>
        <v>0</v>
      </c>
      <c r="G243" s="120">
        <f>'Chart 7'!Z18</f>
        <v>0</v>
      </c>
      <c r="H243" s="120">
        <f>'Chart 7'!AA18</f>
        <v>0</v>
      </c>
      <c r="I243" s="2">
        <f>'Chart 7'!AB18</f>
        <v>0</v>
      </c>
      <c r="J243" s="120">
        <f>'Chart 7'!AC18</f>
        <v>0</v>
      </c>
      <c r="K243" s="2" cm="1">
        <f t="array" aca="1" ref="K243" ca="1">IF(B243=0,0,INDIRECT("MRN_"&amp;A243))</f>
        <v>0</v>
      </c>
      <c r="L243" s="2">
        <f t="shared" si="95"/>
        <v>0</v>
      </c>
      <c r="M243" s="2" t="str">
        <f t="shared" si="96"/>
        <v>No</v>
      </c>
      <c r="N243" s="2" t="str">
        <f t="shared" si="97"/>
        <v>No</v>
      </c>
      <c r="O243" s="2" t="str">
        <f t="shared" si="98"/>
        <v>No</v>
      </c>
      <c r="P243" s="2" t="str">
        <f t="shared" si="99"/>
        <v>No</v>
      </c>
    </row>
    <row r="244" spans="1:16" x14ac:dyDescent="0.25">
      <c r="A244" s="27">
        <v>7</v>
      </c>
      <c r="B244" s="120">
        <f>'Chart 7'!U19</f>
        <v>0</v>
      </c>
      <c r="C244" s="120">
        <f>'Chart 7'!V19</f>
        <v>0</v>
      </c>
      <c r="D244" s="120">
        <f>'Chart 7'!W19</f>
        <v>0</v>
      </c>
      <c r="E244" s="120">
        <f>'Chart 7'!X19</f>
        <v>0</v>
      </c>
      <c r="F244" s="121">
        <f>'Chart 7'!Y19</f>
        <v>0</v>
      </c>
      <c r="G244" s="120">
        <f>'Chart 7'!Z19</f>
        <v>0</v>
      </c>
      <c r="H244" s="120">
        <f>'Chart 7'!AA19</f>
        <v>0</v>
      </c>
      <c r="I244" s="2">
        <f>'Chart 7'!AB19</f>
        <v>0</v>
      </c>
      <c r="J244" s="120">
        <f>'Chart 7'!AC19</f>
        <v>0</v>
      </c>
      <c r="K244" s="2" cm="1">
        <f t="array" aca="1" ref="K244" ca="1">IF(B244=0,0,INDIRECT("MRN_"&amp;A244))</f>
        <v>0</v>
      </c>
      <c r="L244" s="2">
        <f t="shared" si="95"/>
        <v>0</v>
      </c>
      <c r="M244" s="2" t="str">
        <f t="shared" si="96"/>
        <v>No</v>
      </c>
      <c r="N244" s="2" t="str">
        <f t="shared" si="97"/>
        <v>No</v>
      </c>
      <c r="O244" s="2" t="str">
        <f t="shared" si="98"/>
        <v>No</v>
      </c>
      <c r="P244" s="2" t="str">
        <f t="shared" si="99"/>
        <v>No</v>
      </c>
    </row>
    <row r="245" spans="1:16" x14ac:dyDescent="0.25">
      <c r="A245" s="27">
        <v>7</v>
      </c>
      <c r="B245" s="120">
        <f>'Chart 7'!U20</f>
        <v>0</v>
      </c>
      <c r="C245" s="120">
        <f>'Chart 7'!V20</f>
        <v>0</v>
      </c>
      <c r="D245" s="120">
        <f>'Chart 7'!W20</f>
        <v>0</v>
      </c>
      <c r="E245" s="120">
        <f>'Chart 7'!X20</f>
        <v>0</v>
      </c>
      <c r="F245" s="121">
        <f>'Chart 7'!Y20</f>
        <v>0</v>
      </c>
      <c r="G245" s="120">
        <f>'Chart 7'!Z20</f>
        <v>0</v>
      </c>
      <c r="H245" s="120">
        <f>'Chart 7'!AA20</f>
        <v>0</v>
      </c>
      <c r="I245" s="2">
        <f>'Chart 7'!AB20</f>
        <v>0</v>
      </c>
      <c r="J245" s="120">
        <f>'Chart 7'!AC20</f>
        <v>0</v>
      </c>
      <c r="K245" s="2" cm="1">
        <f t="array" aca="1" ref="K245" ca="1">IF(B245=0,0,INDIRECT("MRN_"&amp;A245))</f>
        <v>0</v>
      </c>
      <c r="L245" s="2">
        <f t="shared" si="95"/>
        <v>0</v>
      </c>
      <c r="M245" s="2" t="str">
        <f t="shared" si="96"/>
        <v>No</v>
      </c>
      <c r="N245" s="2" t="str">
        <f t="shared" si="97"/>
        <v>No</v>
      </c>
      <c r="O245" s="2" t="str">
        <f t="shared" si="98"/>
        <v>No</v>
      </c>
      <c r="P245" s="2" t="str">
        <f t="shared" si="99"/>
        <v>No</v>
      </c>
    </row>
    <row r="246" spans="1:16" x14ac:dyDescent="0.25">
      <c r="A246" s="27">
        <v>7</v>
      </c>
      <c r="B246" s="120">
        <f>'Chart 7'!U21</f>
        <v>0</v>
      </c>
      <c r="C246" s="120">
        <f>'Chart 7'!V21</f>
        <v>0</v>
      </c>
      <c r="D246" s="120">
        <f>'Chart 7'!W21</f>
        <v>0</v>
      </c>
      <c r="E246" s="120">
        <f>'Chart 7'!X21</f>
        <v>0</v>
      </c>
      <c r="F246" s="121">
        <f>'Chart 7'!Y21</f>
        <v>0</v>
      </c>
      <c r="G246" s="120">
        <f>'Chart 7'!Z21</f>
        <v>0</v>
      </c>
      <c r="H246" s="120">
        <f>'Chart 7'!AA21</f>
        <v>0</v>
      </c>
      <c r="I246" s="2">
        <f>'Chart 7'!AB21</f>
        <v>0</v>
      </c>
      <c r="J246" s="120">
        <f>'Chart 7'!AC21</f>
        <v>0</v>
      </c>
      <c r="K246" s="2" cm="1">
        <f t="array" aca="1" ref="K246" ca="1">IF(B246=0,0,INDIRECT("MRN_"&amp;A246))</f>
        <v>0</v>
      </c>
      <c r="L246" s="2">
        <f t="shared" si="95"/>
        <v>0</v>
      </c>
      <c r="M246" s="2" t="str">
        <f t="shared" si="96"/>
        <v>No</v>
      </c>
      <c r="N246" s="2" t="str">
        <f t="shared" si="97"/>
        <v>No</v>
      </c>
      <c r="O246" s="2" t="str">
        <f t="shared" si="98"/>
        <v>No</v>
      </c>
      <c r="P246" s="2" t="str">
        <f t="shared" si="99"/>
        <v>No</v>
      </c>
    </row>
    <row r="247" spans="1:16" x14ac:dyDescent="0.25">
      <c r="A247" s="27">
        <v>7</v>
      </c>
      <c r="B247" s="120">
        <f>'Chart 7'!U22</f>
        <v>0</v>
      </c>
      <c r="C247" s="120">
        <f>'Chart 7'!V22</f>
        <v>0</v>
      </c>
      <c r="D247" s="120">
        <f>'Chart 7'!W22</f>
        <v>0</v>
      </c>
      <c r="E247" s="120">
        <f>'Chart 7'!X22</f>
        <v>0</v>
      </c>
      <c r="F247" s="121">
        <f>'Chart 7'!Y22</f>
        <v>0</v>
      </c>
      <c r="G247" s="120">
        <f>'Chart 7'!Z22</f>
        <v>0</v>
      </c>
      <c r="H247" s="120">
        <f>'Chart 7'!AA22</f>
        <v>0</v>
      </c>
      <c r="I247" s="2">
        <f>'Chart 7'!AB22</f>
        <v>0</v>
      </c>
      <c r="J247" s="120">
        <f>'Chart 7'!AC22</f>
        <v>0</v>
      </c>
      <c r="K247" s="2" cm="1">
        <f t="array" aca="1" ref="K247" ca="1">IF(B247=0,0,INDIRECT("MRN_"&amp;A247))</f>
        <v>0</v>
      </c>
      <c r="L247" s="2">
        <f t="shared" si="95"/>
        <v>0</v>
      </c>
      <c r="M247" s="2" t="str">
        <f t="shared" si="96"/>
        <v>No</v>
      </c>
      <c r="N247" s="2" t="str">
        <f t="shared" si="97"/>
        <v>No</v>
      </c>
      <c r="O247" s="2" t="str">
        <f t="shared" si="98"/>
        <v>No</v>
      </c>
      <c r="P247" s="2" t="str">
        <f t="shared" si="99"/>
        <v>No</v>
      </c>
    </row>
    <row r="248" spans="1:16" x14ac:dyDescent="0.25">
      <c r="A248" s="27">
        <v>7</v>
      </c>
      <c r="B248" s="120">
        <f>'Chart 7'!U23</f>
        <v>0</v>
      </c>
      <c r="C248" s="120">
        <f>'Chart 7'!V23</f>
        <v>0</v>
      </c>
      <c r="D248" s="120">
        <f>'Chart 7'!W23</f>
        <v>0</v>
      </c>
      <c r="E248" s="120">
        <f>'Chart 7'!X23</f>
        <v>0</v>
      </c>
      <c r="F248" s="121">
        <f>'Chart 7'!Y23</f>
        <v>0</v>
      </c>
      <c r="G248" s="120">
        <f>'Chart 7'!Z23</f>
        <v>0</v>
      </c>
      <c r="H248" s="120">
        <f>'Chart 7'!AA23</f>
        <v>0</v>
      </c>
      <c r="I248" s="2">
        <f>'Chart 7'!AB23</f>
        <v>0</v>
      </c>
      <c r="J248" s="120">
        <f>'Chart 7'!AC23</f>
        <v>0</v>
      </c>
      <c r="K248" s="2" cm="1">
        <f t="array" aca="1" ref="K248" ca="1">IF(B248=0,0,INDIRECT("MRN_"&amp;A248))</f>
        <v>0</v>
      </c>
      <c r="L248" s="2">
        <f t="shared" si="95"/>
        <v>0</v>
      </c>
      <c r="M248" s="2" t="str">
        <f t="shared" si="96"/>
        <v>No</v>
      </c>
      <c r="N248" s="2" t="str">
        <f t="shared" si="97"/>
        <v>No</v>
      </c>
      <c r="O248" s="2" t="str">
        <f t="shared" si="98"/>
        <v>No</v>
      </c>
      <c r="P248" s="2" t="str">
        <f t="shared" si="99"/>
        <v>No</v>
      </c>
    </row>
    <row r="249" spans="1:16" x14ac:dyDescent="0.25">
      <c r="A249" s="27">
        <v>7</v>
      </c>
      <c r="B249" s="120">
        <f>'Chart 7'!U24</f>
        <v>0</v>
      </c>
      <c r="C249" s="120">
        <f>'Chart 7'!V24</f>
        <v>0</v>
      </c>
      <c r="D249" s="120">
        <f>'Chart 7'!W24</f>
        <v>0</v>
      </c>
      <c r="E249" s="120">
        <f>'Chart 7'!X24</f>
        <v>0</v>
      </c>
      <c r="F249" s="121">
        <f>'Chart 7'!Y24</f>
        <v>0</v>
      </c>
      <c r="G249" s="120">
        <f>'Chart 7'!Z24</f>
        <v>0</v>
      </c>
      <c r="H249" s="120">
        <f>'Chart 7'!AA24</f>
        <v>0</v>
      </c>
      <c r="I249" s="2">
        <f>'Chart 7'!AB24</f>
        <v>0</v>
      </c>
      <c r="J249" s="120">
        <f>'Chart 7'!AC24</f>
        <v>0</v>
      </c>
      <c r="K249" s="2" cm="1">
        <f t="array" aca="1" ref="K249" ca="1">IF(B249=0,0,INDIRECT("MRN_"&amp;A249))</f>
        <v>0</v>
      </c>
      <c r="L249" s="2">
        <f t="shared" si="95"/>
        <v>0</v>
      </c>
      <c r="M249" s="2" t="str">
        <f t="shared" si="96"/>
        <v>No</v>
      </c>
      <c r="N249" s="2" t="str">
        <f t="shared" si="97"/>
        <v>No</v>
      </c>
      <c r="O249" s="2" t="str">
        <f t="shared" si="98"/>
        <v>No</v>
      </c>
      <c r="P249" s="2" t="str">
        <f t="shared" si="99"/>
        <v>No</v>
      </c>
    </row>
    <row r="250" spans="1:16" x14ac:dyDescent="0.25">
      <c r="A250" s="27">
        <v>7</v>
      </c>
      <c r="B250" s="120">
        <f>'Chart 7'!U25</f>
        <v>0</v>
      </c>
      <c r="C250" s="120">
        <f>'Chart 7'!V25</f>
        <v>0</v>
      </c>
      <c r="D250" s="120">
        <f>'Chart 7'!W25</f>
        <v>0</v>
      </c>
      <c r="E250" s="120">
        <f>'Chart 7'!X25</f>
        <v>0</v>
      </c>
      <c r="F250" s="121">
        <f>'Chart 7'!Y25</f>
        <v>0</v>
      </c>
      <c r="G250" s="120">
        <f>'Chart 7'!Z25</f>
        <v>0</v>
      </c>
      <c r="H250" s="120">
        <f>'Chart 7'!AA25</f>
        <v>0</v>
      </c>
      <c r="I250" s="2">
        <f>'Chart 7'!AB25</f>
        <v>0</v>
      </c>
      <c r="J250" s="120">
        <f>'Chart 7'!AC25</f>
        <v>0</v>
      </c>
      <c r="K250" s="2" cm="1">
        <f t="array" aca="1" ref="K250" ca="1">IF(B250=0,0,INDIRECT("MRN_"&amp;A250))</f>
        <v>0</v>
      </c>
      <c r="L250" s="2">
        <f t="shared" si="95"/>
        <v>0</v>
      </c>
      <c r="M250" s="2" t="str">
        <f t="shared" si="96"/>
        <v>No</v>
      </c>
      <c r="N250" s="2" t="str">
        <f t="shared" si="97"/>
        <v>No</v>
      </c>
      <c r="O250" s="2" t="str">
        <f t="shared" si="98"/>
        <v>No</v>
      </c>
      <c r="P250" s="2" t="str">
        <f t="shared" si="99"/>
        <v>No</v>
      </c>
    </row>
    <row r="251" spans="1:16" x14ac:dyDescent="0.25">
      <c r="A251" s="27">
        <v>7</v>
      </c>
      <c r="B251" s="120">
        <f>'Chart 7'!U26</f>
        <v>0</v>
      </c>
      <c r="C251" s="120">
        <f>'Chart 7'!V26</f>
        <v>0</v>
      </c>
      <c r="D251" s="120">
        <f>'Chart 7'!W26</f>
        <v>0</v>
      </c>
      <c r="E251" s="120">
        <f>'Chart 7'!X26</f>
        <v>0</v>
      </c>
      <c r="F251" s="121">
        <f>'Chart 7'!Y26</f>
        <v>0</v>
      </c>
      <c r="G251" s="120">
        <f>'Chart 7'!Z26</f>
        <v>0</v>
      </c>
      <c r="H251" s="120">
        <f>'Chart 7'!AA26</f>
        <v>0</v>
      </c>
      <c r="I251" s="2">
        <f>'Chart 7'!AB26</f>
        <v>0</v>
      </c>
      <c r="J251" s="120">
        <f>'Chart 7'!AC26</f>
        <v>0</v>
      </c>
      <c r="K251" s="2" cm="1">
        <f t="array" aca="1" ref="K251" ca="1">IF(B251=0,0,INDIRECT("MRN_"&amp;A251))</f>
        <v>0</v>
      </c>
      <c r="L251" s="2">
        <f t="shared" si="95"/>
        <v>0</v>
      </c>
      <c r="M251" s="2" t="str">
        <f t="shared" si="96"/>
        <v>No</v>
      </c>
      <c r="N251" s="2" t="str">
        <f t="shared" si="97"/>
        <v>No</v>
      </c>
      <c r="O251" s="2" t="str">
        <f t="shared" si="98"/>
        <v>No</v>
      </c>
      <c r="P251" s="2" t="str">
        <f t="shared" si="99"/>
        <v>No</v>
      </c>
    </row>
    <row r="252" spans="1:16" x14ac:dyDescent="0.25">
      <c r="A252" s="27">
        <v>7</v>
      </c>
      <c r="B252" s="120">
        <f>'Chart 7'!U27</f>
        <v>0</v>
      </c>
      <c r="C252" s="120">
        <f>'Chart 7'!V27</f>
        <v>0</v>
      </c>
      <c r="D252" s="120">
        <f>'Chart 7'!W27</f>
        <v>0</v>
      </c>
      <c r="E252" s="120">
        <f>'Chart 7'!X27</f>
        <v>0</v>
      </c>
      <c r="F252" s="121">
        <f>'Chart 7'!Y27</f>
        <v>0</v>
      </c>
      <c r="G252" s="120">
        <f>'Chart 7'!Z27</f>
        <v>0</v>
      </c>
      <c r="H252" s="120">
        <f>'Chart 7'!AA27</f>
        <v>0</v>
      </c>
      <c r="I252" s="2">
        <f>'Chart 7'!AB27</f>
        <v>0</v>
      </c>
      <c r="J252" s="120">
        <f>'Chart 7'!AC27</f>
        <v>0</v>
      </c>
      <c r="K252" s="2" cm="1">
        <f t="array" aca="1" ref="K252" ca="1">IF(B252=0,0,INDIRECT("MRN_"&amp;A252))</f>
        <v>0</v>
      </c>
      <c r="L252" s="2">
        <f t="shared" si="95"/>
        <v>0</v>
      </c>
      <c r="M252" s="2" t="str">
        <f t="shared" si="96"/>
        <v>No</v>
      </c>
      <c r="N252" s="2" t="str">
        <f t="shared" si="97"/>
        <v>No</v>
      </c>
      <c r="O252" s="2" t="str">
        <f t="shared" si="98"/>
        <v>No</v>
      </c>
      <c r="P252" s="2" t="str">
        <f t="shared" si="99"/>
        <v>No</v>
      </c>
    </row>
    <row r="253" spans="1:16" x14ac:dyDescent="0.25">
      <c r="A253" s="27">
        <v>7</v>
      </c>
      <c r="B253" s="120">
        <f>'Chart 7'!U28</f>
        <v>0</v>
      </c>
      <c r="C253" s="120">
        <f>'Chart 7'!V28</f>
        <v>0</v>
      </c>
      <c r="D253" s="120">
        <f>'Chart 7'!W28</f>
        <v>0</v>
      </c>
      <c r="E253" s="120">
        <f>'Chart 7'!X28</f>
        <v>0</v>
      </c>
      <c r="F253" s="121">
        <f>'Chart 7'!Y28</f>
        <v>0</v>
      </c>
      <c r="G253" s="120">
        <f>'Chart 7'!Z28</f>
        <v>0</v>
      </c>
      <c r="H253" s="120">
        <f>'Chart 7'!AA28</f>
        <v>0</v>
      </c>
      <c r="I253" s="2">
        <f>'Chart 7'!AB28</f>
        <v>0</v>
      </c>
      <c r="J253" s="120">
        <f>'Chart 7'!AC28</f>
        <v>0</v>
      </c>
      <c r="K253" s="2" cm="1">
        <f t="array" aca="1" ref="K253" ca="1">IF(B253=0,0,INDIRECT("MRN_"&amp;A253))</f>
        <v>0</v>
      </c>
      <c r="L253" s="2">
        <f t="shared" si="95"/>
        <v>0</v>
      </c>
      <c r="M253" s="2" t="str">
        <f t="shared" si="96"/>
        <v>No</v>
      </c>
      <c r="N253" s="2" t="str">
        <f t="shared" si="97"/>
        <v>No</v>
      </c>
      <c r="O253" s="2" t="str">
        <f t="shared" si="98"/>
        <v>No</v>
      </c>
      <c r="P253" s="2" t="str">
        <f t="shared" si="99"/>
        <v>No</v>
      </c>
    </row>
    <row r="254" spans="1:16" x14ac:dyDescent="0.25">
      <c r="A254" s="27">
        <v>7</v>
      </c>
      <c r="B254" s="120">
        <f>'Chart 7'!U29</f>
        <v>0</v>
      </c>
      <c r="C254" s="120">
        <f>'Chart 7'!V29</f>
        <v>0</v>
      </c>
      <c r="D254" s="120">
        <f>'Chart 7'!W29</f>
        <v>0</v>
      </c>
      <c r="E254" s="120">
        <f>'Chart 7'!X29</f>
        <v>0</v>
      </c>
      <c r="F254" s="121">
        <f>'Chart 7'!Y29</f>
        <v>0</v>
      </c>
      <c r="G254" s="120">
        <f>'Chart 7'!Z29</f>
        <v>0</v>
      </c>
      <c r="H254" s="120">
        <f>'Chart 7'!AA29</f>
        <v>0</v>
      </c>
      <c r="I254" s="2">
        <f>'Chart 7'!AB29</f>
        <v>0</v>
      </c>
      <c r="J254" s="120">
        <f>'Chart 7'!AC29</f>
        <v>0</v>
      </c>
      <c r="K254" s="2" cm="1">
        <f t="array" aca="1" ref="K254" ca="1">IF(B254=0,0,INDIRECT("MRN_"&amp;A254))</f>
        <v>0</v>
      </c>
      <c r="L254" s="2">
        <f t="shared" si="95"/>
        <v>0</v>
      </c>
      <c r="M254" s="2" t="str">
        <f t="shared" si="96"/>
        <v>No</v>
      </c>
      <c r="N254" s="2" t="str">
        <f t="shared" si="97"/>
        <v>No</v>
      </c>
      <c r="O254" s="2" t="str">
        <f t="shared" si="98"/>
        <v>No</v>
      </c>
      <c r="P254" s="2" t="str">
        <f t="shared" si="99"/>
        <v>No</v>
      </c>
    </row>
    <row r="255" spans="1:16" x14ac:dyDescent="0.25">
      <c r="A255" s="27">
        <v>7</v>
      </c>
      <c r="B255" s="120">
        <f>'Chart 7'!U30</f>
        <v>0</v>
      </c>
      <c r="C255" s="120">
        <f>'Chart 7'!V30</f>
        <v>0</v>
      </c>
      <c r="D255" s="120">
        <f>'Chart 7'!W30</f>
        <v>0</v>
      </c>
      <c r="E255" s="120">
        <f>'Chart 7'!X30</f>
        <v>0</v>
      </c>
      <c r="F255" s="121">
        <f>'Chart 7'!Y30</f>
        <v>0</v>
      </c>
      <c r="G255" s="120">
        <f>'Chart 7'!Z30</f>
        <v>0</v>
      </c>
      <c r="H255" s="120">
        <f>'Chart 7'!AA30</f>
        <v>0</v>
      </c>
      <c r="I255" s="2">
        <f>'Chart 7'!AB30</f>
        <v>0</v>
      </c>
      <c r="J255" s="120">
        <f>'Chart 7'!AC30</f>
        <v>0</v>
      </c>
      <c r="K255" s="2" cm="1">
        <f t="array" aca="1" ref="K255" ca="1">IF(B255=0,0,INDIRECT("MRN_"&amp;A255))</f>
        <v>0</v>
      </c>
      <c r="L255" s="2">
        <f t="shared" si="95"/>
        <v>0</v>
      </c>
      <c r="M255" s="2" t="str">
        <f t="shared" si="96"/>
        <v>No</v>
      </c>
      <c r="N255" s="2" t="str">
        <f t="shared" si="97"/>
        <v>No</v>
      </c>
      <c r="O255" s="2" t="str">
        <f t="shared" si="98"/>
        <v>No</v>
      </c>
      <c r="P255" s="2" t="str">
        <f t="shared" si="99"/>
        <v>No</v>
      </c>
    </row>
    <row r="256" spans="1:16" x14ac:dyDescent="0.25">
      <c r="A256" s="27">
        <v>7</v>
      </c>
      <c r="B256" s="120">
        <f>'Chart 7'!U31</f>
        <v>0</v>
      </c>
      <c r="C256" s="120">
        <f>'Chart 7'!V31</f>
        <v>0</v>
      </c>
      <c r="D256" s="120">
        <f>'Chart 7'!W31</f>
        <v>0</v>
      </c>
      <c r="E256" s="120">
        <f>'Chart 7'!X31</f>
        <v>0</v>
      </c>
      <c r="F256" s="121">
        <f>'Chart 7'!Y31</f>
        <v>0</v>
      </c>
      <c r="G256" s="120">
        <f>'Chart 7'!Z31</f>
        <v>0</v>
      </c>
      <c r="H256" s="120">
        <f>'Chart 7'!AA31</f>
        <v>0</v>
      </c>
      <c r="I256" s="2">
        <f>'Chart 7'!AB31</f>
        <v>0</v>
      </c>
      <c r="J256" s="120">
        <f>'Chart 7'!AC31</f>
        <v>0</v>
      </c>
      <c r="K256" s="2" cm="1">
        <f t="array" aca="1" ref="K256" ca="1">IF(B256=0,0,INDIRECT("MRN_"&amp;A256))</f>
        <v>0</v>
      </c>
      <c r="L256" s="2">
        <f t="shared" si="95"/>
        <v>0</v>
      </c>
      <c r="M256" s="2" t="str">
        <f t="shared" si="96"/>
        <v>No</v>
      </c>
      <c r="N256" s="2" t="str">
        <f t="shared" si="97"/>
        <v>No</v>
      </c>
      <c r="O256" s="2" t="str">
        <f t="shared" si="98"/>
        <v>No</v>
      </c>
      <c r="P256" s="2" t="str">
        <f t="shared" si="99"/>
        <v>No</v>
      </c>
    </row>
    <row r="257" spans="1:16" x14ac:dyDescent="0.25">
      <c r="A257" s="27">
        <v>7</v>
      </c>
      <c r="B257" s="120">
        <f>'Chart 7'!U32</f>
        <v>0</v>
      </c>
      <c r="C257" s="120">
        <f>'Chart 7'!V32</f>
        <v>0</v>
      </c>
      <c r="D257" s="120">
        <f>'Chart 7'!W32</f>
        <v>0</v>
      </c>
      <c r="E257" s="120">
        <f>'Chart 7'!X32</f>
        <v>0</v>
      </c>
      <c r="F257" s="121">
        <f>'Chart 7'!Y32</f>
        <v>0</v>
      </c>
      <c r="G257" s="120">
        <f>'Chart 7'!Z32</f>
        <v>0</v>
      </c>
      <c r="H257" s="120">
        <f>'Chart 7'!AA32</f>
        <v>0</v>
      </c>
      <c r="I257" s="2">
        <f>'Chart 7'!AB32</f>
        <v>0</v>
      </c>
      <c r="J257" s="120">
        <f>'Chart 7'!AC32</f>
        <v>0</v>
      </c>
      <c r="K257" s="2" cm="1">
        <f t="array" aca="1" ref="K257" ca="1">IF(B257=0,0,INDIRECT("MRN_"&amp;A257))</f>
        <v>0</v>
      </c>
      <c r="L257" s="2">
        <f t="shared" si="95"/>
        <v>0</v>
      </c>
      <c r="M257" s="2" t="str">
        <f t="shared" si="96"/>
        <v>No</v>
      </c>
      <c r="N257" s="2" t="str">
        <f t="shared" si="97"/>
        <v>No</v>
      </c>
      <c r="O257" s="2" t="str">
        <f t="shared" si="98"/>
        <v>No</v>
      </c>
      <c r="P257" s="2" t="str">
        <f t="shared" si="99"/>
        <v>No</v>
      </c>
    </row>
    <row r="258" spans="1:16" x14ac:dyDescent="0.25">
      <c r="A258" s="27">
        <v>7</v>
      </c>
      <c r="B258" s="120">
        <f>'Chart 7'!U33</f>
        <v>0</v>
      </c>
      <c r="C258" s="120">
        <f>'Chart 7'!V33</f>
        <v>0</v>
      </c>
      <c r="D258" s="120">
        <f>'Chart 7'!W33</f>
        <v>0</v>
      </c>
      <c r="E258" s="120">
        <f>'Chart 7'!X33</f>
        <v>0</v>
      </c>
      <c r="F258" s="121">
        <f>'Chart 7'!Y33</f>
        <v>0</v>
      </c>
      <c r="G258" s="120">
        <f>'Chart 7'!Z33</f>
        <v>0</v>
      </c>
      <c r="H258" s="120">
        <f>'Chart 7'!AA33</f>
        <v>0</v>
      </c>
      <c r="I258" s="2">
        <f>'Chart 7'!AB33</f>
        <v>0</v>
      </c>
      <c r="J258" s="120">
        <f>'Chart 7'!AC33</f>
        <v>0</v>
      </c>
      <c r="K258" s="2" cm="1">
        <f t="array" aca="1" ref="K258" ca="1">IF(B258=0,0,INDIRECT("MRN_"&amp;A258))</f>
        <v>0</v>
      </c>
      <c r="L258" s="2">
        <f t="shared" si="95"/>
        <v>0</v>
      </c>
      <c r="M258" s="2" t="str">
        <f t="shared" si="96"/>
        <v>No</v>
      </c>
      <c r="N258" s="2" t="str">
        <f t="shared" si="97"/>
        <v>No</v>
      </c>
      <c r="O258" s="2" t="str">
        <f t="shared" si="98"/>
        <v>No</v>
      </c>
      <c r="P258" s="2" t="str">
        <f t="shared" si="99"/>
        <v>No</v>
      </c>
    </row>
    <row r="259" spans="1:16" x14ac:dyDescent="0.25">
      <c r="A259" s="27">
        <v>7</v>
      </c>
      <c r="B259" s="120">
        <f>'Chart 7'!U34</f>
        <v>0</v>
      </c>
      <c r="C259" s="120">
        <f>'Chart 7'!V34</f>
        <v>0</v>
      </c>
      <c r="D259" s="120">
        <f>'Chart 7'!W34</f>
        <v>0</v>
      </c>
      <c r="E259" s="120">
        <f>'Chart 7'!X34</f>
        <v>0</v>
      </c>
      <c r="F259" s="121">
        <f>'Chart 7'!Y34</f>
        <v>0</v>
      </c>
      <c r="G259" s="120">
        <f>'Chart 7'!Z34</f>
        <v>0</v>
      </c>
      <c r="H259" s="120">
        <f>'Chart 7'!AA34</f>
        <v>0</v>
      </c>
      <c r="I259" s="2">
        <f>'Chart 7'!AB34</f>
        <v>0</v>
      </c>
      <c r="J259" s="120">
        <f>'Chart 7'!AC34</f>
        <v>0</v>
      </c>
      <c r="K259" s="2" cm="1">
        <f t="array" aca="1" ref="K259" ca="1">IF(B259=0,0,INDIRECT("MRN_"&amp;A259))</f>
        <v>0</v>
      </c>
      <c r="L259" s="2">
        <f t="shared" si="95"/>
        <v>0</v>
      </c>
      <c r="M259" s="2" t="str">
        <f t="shared" si="96"/>
        <v>No</v>
      </c>
      <c r="N259" s="2" t="str">
        <f t="shared" si="97"/>
        <v>No</v>
      </c>
      <c r="O259" s="2" t="str">
        <f t="shared" si="98"/>
        <v>No</v>
      </c>
      <c r="P259" s="2" t="str">
        <f t="shared" si="99"/>
        <v>No</v>
      </c>
    </row>
    <row r="260" spans="1:16" x14ac:dyDescent="0.25">
      <c r="A260" s="27">
        <v>7</v>
      </c>
      <c r="B260" s="120">
        <f>'Chart 7'!U35</f>
        <v>0</v>
      </c>
      <c r="C260" s="120">
        <f>'Chart 7'!V35</f>
        <v>0</v>
      </c>
      <c r="D260" s="120">
        <f>'Chart 7'!W35</f>
        <v>0</v>
      </c>
      <c r="E260" s="120">
        <f>'Chart 7'!X35</f>
        <v>0</v>
      </c>
      <c r="F260" s="121">
        <f>'Chart 7'!Y35</f>
        <v>0</v>
      </c>
      <c r="G260" s="120">
        <f>'Chart 7'!Z35</f>
        <v>0</v>
      </c>
      <c r="H260" s="120">
        <f>'Chart 7'!AA35</f>
        <v>0</v>
      </c>
      <c r="I260" s="2">
        <f>'Chart 7'!AB35</f>
        <v>0</v>
      </c>
      <c r="J260" s="120">
        <f>'Chart 7'!AC35</f>
        <v>0</v>
      </c>
      <c r="K260" s="2" cm="1">
        <f t="array" aca="1" ref="K260" ca="1">IF(B260=0,0,INDIRECT("MRN_"&amp;A260))</f>
        <v>0</v>
      </c>
      <c r="L260" s="2">
        <f t="shared" si="95"/>
        <v>0</v>
      </c>
      <c r="M260" s="2" t="str">
        <f t="shared" si="96"/>
        <v>No</v>
      </c>
      <c r="N260" s="2" t="str">
        <f t="shared" si="97"/>
        <v>No</v>
      </c>
      <c r="O260" s="2" t="str">
        <f t="shared" si="98"/>
        <v>No</v>
      </c>
      <c r="P260" s="2" t="str">
        <f t="shared" si="99"/>
        <v>No</v>
      </c>
    </row>
    <row r="261" spans="1:16" x14ac:dyDescent="0.25">
      <c r="A261" s="27">
        <v>7</v>
      </c>
      <c r="B261" s="120">
        <f>'Chart 7'!U36</f>
        <v>0</v>
      </c>
      <c r="C261" s="120">
        <f>'Chart 7'!V36</f>
        <v>0</v>
      </c>
      <c r="D261" s="120">
        <f>'Chart 7'!W36</f>
        <v>0</v>
      </c>
      <c r="E261" s="120">
        <f>'Chart 7'!X36</f>
        <v>0</v>
      </c>
      <c r="F261" s="121">
        <f>'Chart 7'!Y36</f>
        <v>0</v>
      </c>
      <c r="G261" s="120">
        <f>'Chart 7'!Z36</f>
        <v>0</v>
      </c>
      <c r="H261" s="120">
        <f>'Chart 7'!AA36</f>
        <v>0</v>
      </c>
      <c r="I261" s="2">
        <f>'Chart 7'!AB36</f>
        <v>0</v>
      </c>
      <c r="J261" s="120">
        <f>'Chart 7'!AC36</f>
        <v>0</v>
      </c>
      <c r="K261" s="2" cm="1">
        <f t="array" aca="1" ref="K261" ca="1">IF(B261=0,0,INDIRECT("MRN_"&amp;A261))</f>
        <v>0</v>
      </c>
      <c r="L261" s="2">
        <f t="shared" si="95"/>
        <v>0</v>
      </c>
      <c r="M261" s="2" t="str">
        <f t="shared" si="96"/>
        <v>No</v>
      </c>
      <c r="N261" s="2" t="str">
        <f t="shared" si="97"/>
        <v>No</v>
      </c>
      <c r="O261" s="2" t="str">
        <f t="shared" si="98"/>
        <v>No</v>
      </c>
      <c r="P261" s="2" t="str">
        <f t="shared" si="99"/>
        <v>No</v>
      </c>
    </row>
    <row r="262" spans="1:16" x14ac:dyDescent="0.25">
      <c r="A262" s="27">
        <v>7</v>
      </c>
      <c r="B262" s="120">
        <f>'Chart 7'!U37</f>
        <v>0</v>
      </c>
      <c r="C262" s="120">
        <f>'Chart 7'!V37</f>
        <v>0</v>
      </c>
      <c r="D262" s="120">
        <f>'Chart 7'!W37</f>
        <v>0</v>
      </c>
      <c r="E262" s="120">
        <f>'Chart 7'!X37</f>
        <v>0</v>
      </c>
      <c r="F262" s="121">
        <f>'Chart 7'!Y37</f>
        <v>0</v>
      </c>
      <c r="G262" s="120">
        <f>'Chart 7'!Z37</f>
        <v>0</v>
      </c>
      <c r="H262" s="120">
        <f>'Chart 7'!AA37</f>
        <v>0</v>
      </c>
      <c r="I262" s="2">
        <f>'Chart 7'!AB37</f>
        <v>0</v>
      </c>
      <c r="J262" s="120">
        <f>'Chart 7'!AC37</f>
        <v>0</v>
      </c>
      <c r="K262" s="2" cm="1">
        <f t="array" aca="1" ref="K262" ca="1">IF(B262=0,0,INDIRECT("MRN_"&amp;A262))</f>
        <v>0</v>
      </c>
      <c r="L262" s="2">
        <f t="shared" si="95"/>
        <v>0</v>
      </c>
      <c r="M262" s="2" t="str">
        <f t="shared" si="96"/>
        <v>No</v>
      </c>
      <c r="N262" s="2" t="str">
        <f t="shared" si="97"/>
        <v>No</v>
      </c>
      <c r="O262" s="2" t="str">
        <f t="shared" si="98"/>
        <v>No</v>
      </c>
      <c r="P262" s="2" t="str">
        <f t="shared" si="99"/>
        <v>No</v>
      </c>
    </row>
    <row r="263" spans="1:16" x14ac:dyDescent="0.25">
      <c r="A263" s="27">
        <v>7</v>
      </c>
      <c r="B263" s="120">
        <f>'Chart 7'!U38</f>
        <v>0</v>
      </c>
      <c r="C263" s="120">
        <f>'Chart 7'!V38</f>
        <v>0</v>
      </c>
      <c r="D263" s="120">
        <f>'Chart 7'!W38</f>
        <v>0</v>
      </c>
      <c r="E263" s="120">
        <f>'Chart 7'!X38</f>
        <v>0</v>
      </c>
      <c r="F263" s="121">
        <f>'Chart 7'!Y38</f>
        <v>0</v>
      </c>
      <c r="G263" s="120">
        <f>'Chart 7'!Z38</f>
        <v>0</v>
      </c>
      <c r="H263" s="120">
        <f>'Chart 7'!AA38</f>
        <v>0</v>
      </c>
      <c r="I263" s="2">
        <f>'Chart 7'!AB38</f>
        <v>0</v>
      </c>
      <c r="J263" s="120">
        <f>'Chart 7'!AC38</f>
        <v>0</v>
      </c>
      <c r="K263" s="2" cm="1">
        <f t="array" aca="1" ref="K263" ca="1">IF(B263=0,0,INDIRECT("MRN_"&amp;A263))</f>
        <v>0</v>
      </c>
      <c r="L263" s="2">
        <f t="shared" si="95"/>
        <v>0</v>
      </c>
      <c r="M263" s="2" t="str">
        <f t="shared" si="96"/>
        <v>No</v>
      </c>
      <c r="N263" s="2" t="str">
        <f t="shared" si="97"/>
        <v>No</v>
      </c>
      <c r="O263" s="2" t="str">
        <f t="shared" si="98"/>
        <v>No</v>
      </c>
      <c r="P263" s="2" t="str">
        <f t="shared" si="99"/>
        <v>No</v>
      </c>
    </row>
    <row r="264" spans="1:16" x14ac:dyDescent="0.25">
      <c r="A264" s="27">
        <v>8</v>
      </c>
      <c r="B264" s="120">
        <f>'Chart 8'!U9</f>
        <v>0</v>
      </c>
      <c r="C264" s="120">
        <f>'Chart 8'!V9</f>
        <v>0</v>
      </c>
      <c r="D264" s="120">
        <f>'Chart 8'!W9</f>
        <v>0</v>
      </c>
      <c r="E264" s="120">
        <f>'Chart 8'!X9</f>
        <v>0</v>
      </c>
      <c r="F264" s="121">
        <f>'Chart 8'!Y9</f>
        <v>0</v>
      </c>
      <c r="G264" s="120">
        <f>'Chart 8'!Z9</f>
        <v>0</v>
      </c>
      <c r="H264" s="120">
        <f>'Chart 8'!AA9</f>
        <v>0</v>
      </c>
      <c r="I264" s="2">
        <f>'Chart 8'!AB9</f>
        <v>0</v>
      </c>
      <c r="J264" s="2">
        <f>'Chart 8'!AC9</f>
        <v>0</v>
      </c>
      <c r="K264" s="2" cm="1">
        <f t="array" aca="1" ref="K264" ca="1">IF(B264=0,0,INDIRECT("MRN_"&amp;A264))</f>
        <v>0</v>
      </c>
      <c r="L264" s="2">
        <f t="shared" si="95"/>
        <v>0</v>
      </c>
      <c r="M264" s="2" t="str">
        <f t="shared" si="96"/>
        <v>No</v>
      </c>
      <c r="N264" s="2" t="str">
        <f t="shared" si="97"/>
        <v>No</v>
      </c>
      <c r="O264" s="2" t="str">
        <f t="shared" si="98"/>
        <v>No</v>
      </c>
      <c r="P264" s="2" t="str">
        <f t="shared" si="99"/>
        <v>No</v>
      </c>
    </row>
    <row r="265" spans="1:16" x14ac:dyDescent="0.25">
      <c r="A265" s="27">
        <v>8</v>
      </c>
      <c r="B265" s="120">
        <f>'Chart 8'!U10</f>
        <v>0</v>
      </c>
      <c r="C265" s="120">
        <f>'Chart 8'!V10</f>
        <v>0</v>
      </c>
      <c r="D265" s="120">
        <f>'Chart 8'!W10</f>
        <v>0</v>
      </c>
      <c r="E265" s="120">
        <f>'Chart 8'!X10</f>
        <v>0</v>
      </c>
      <c r="F265" s="121">
        <f>'Chart 8'!Y10</f>
        <v>0</v>
      </c>
      <c r="G265" s="120">
        <f>'Chart 8'!Z10</f>
        <v>0</v>
      </c>
      <c r="H265" s="120">
        <f>'Chart 8'!AA10</f>
        <v>0</v>
      </c>
      <c r="I265" s="2">
        <f>'Chart 8'!AB10</f>
        <v>0</v>
      </c>
      <c r="J265" s="2">
        <f>'Chart 8'!AC10</f>
        <v>0</v>
      </c>
      <c r="K265" s="2" cm="1">
        <f t="array" aca="1" ref="K265" ca="1">IF(B265=0,0,INDIRECT("MRN_"&amp;A265))</f>
        <v>0</v>
      </c>
      <c r="L265" s="2">
        <f t="shared" ref="L265:L294" si="100">IF(B265=0,0,"Chart_"&amp;A265)</f>
        <v>0</v>
      </c>
      <c r="M265" s="2" t="str">
        <f t="shared" ref="M265:M294" si="101">IF(I265=0,"No","Yes")</f>
        <v>No</v>
      </c>
      <c r="N265" s="2" t="str">
        <f t="shared" ref="N265:N294" si="102">IF(H265=0,"No","Yes")</f>
        <v>No</v>
      </c>
      <c r="O265" s="2" t="str">
        <f t="shared" ref="O265:O294" si="103">IF(N265="Yes","Yes","No")</f>
        <v>No</v>
      </c>
      <c r="P265" s="2" t="str">
        <f t="shared" ref="P265:P294" si="104">IF(M265="yes","Yes","No")</f>
        <v>No</v>
      </c>
    </row>
    <row r="266" spans="1:16" x14ac:dyDescent="0.25">
      <c r="A266" s="27">
        <v>8</v>
      </c>
      <c r="B266" s="120">
        <f>'Chart 8'!U11</f>
        <v>0</v>
      </c>
      <c r="C266" s="120">
        <f>'Chart 8'!V11</f>
        <v>0</v>
      </c>
      <c r="D266" s="120">
        <f>'Chart 8'!W11</f>
        <v>0</v>
      </c>
      <c r="E266" s="120">
        <f>'Chart 8'!X11</f>
        <v>0</v>
      </c>
      <c r="F266" s="121">
        <f>'Chart 8'!Y11</f>
        <v>0</v>
      </c>
      <c r="G266" s="120">
        <f>'Chart 8'!Z11</f>
        <v>0</v>
      </c>
      <c r="H266" s="120">
        <f>'Chart 8'!AA11</f>
        <v>0</v>
      </c>
      <c r="I266" s="2">
        <f>'Chart 8'!AB11</f>
        <v>0</v>
      </c>
      <c r="J266" s="2">
        <f>'Chart 8'!AC11</f>
        <v>0</v>
      </c>
      <c r="K266" s="2" cm="1">
        <f t="array" aca="1" ref="K266" ca="1">IF(B266=0,0,INDIRECT("MRN_"&amp;A266))</f>
        <v>0</v>
      </c>
      <c r="L266" s="2">
        <f t="shared" si="100"/>
        <v>0</v>
      </c>
      <c r="M266" s="2" t="str">
        <f t="shared" si="101"/>
        <v>No</v>
      </c>
      <c r="N266" s="2" t="str">
        <f t="shared" si="102"/>
        <v>No</v>
      </c>
      <c r="O266" s="2" t="str">
        <f t="shared" si="103"/>
        <v>No</v>
      </c>
      <c r="P266" s="2" t="str">
        <f t="shared" si="104"/>
        <v>No</v>
      </c>
    </row>
    <row r="267" spans="1:16" x14ac:dyDescent="0.25">
      <c r="A267" s="27">
        <v>8</v>
      </c>
      <c r="B267" s="120">
        <f>'Chart 8'!U12</f>
        <v>0</v>
      </c>
      <c r="C267" s="120">
        <f>'Chart 8'!V12</f>
        <v>0</v>
      </c>
      <c r="D267" s="120">
        <f>'Chart 8'!W12</f>
        <v>0</v>
      </c>
      <c r="E267" s="120">
        <f>'Chart 8'!X12</f>
        <v>0</v>
      </c>
      <c r="F267" s="121">
        <f>'Chart 8'!Y12</f>
        <v>0</v>
      </c>
      <c r="G267" s="120">
        <f>'Chart 8'!Z12</f>
        <v>0</v>
      </c>
      <c r="H267" s="120">
        <f>'Chart 8'!AA12</f>
        <v>0</v>
      </c>
      <c r="I267" s="2">
        <f>'Chart 8'!AB12</f>
        <v>0</v>
      </c>
      <c r="J267" s="2">
        <f>'Chart 8'!AC12</f>
        <v>0</v>
      </c>
      <c r="K267" s="2" cm="1">
        <f t="array" aca="1" ref="K267" ca="1">IF(B267=0,0,INDIRECT("MRN_"&amp;A267))</f>
        <v>0</v>
      </c>
      <c r="L267" s="2">
        <f t="shared" si="100"/>
        <v>0</v>
      </c>
      <c r="M267" s="2" t="str">
        <f t="shared" si="101"/>
        <v>No</v>
      </c>
      <c r="N267" s="2" t="str">
        <f t="shared" si="102"/>
        <v>No</v>
      </c>
      <c r="O267" s="2" t="str">
        <f t="shared" si="103"/>
        <v>No</v>
      </c>
      <c r="P267" s="2" t="str">
        <f t="shared" si="104"/>
        <v>No</v>
      </c>
    </row>
    <row r="268" spans="1:16" x14ac:dyDescent="0.25">
      <c r="A268" s="27">
        <v>8</v>
      </c>
      <c r="B268" s="120">
        <f>'Chart 8'!U13</f>
        <v>0</v>
      </c>
      <c r="C268" s="120">
        <f>'Chart 8'!V13</f>
        <v>0</v>
      </c>
      <c r="D268" s="120">
        <f>'Chart 8'!W13</f>
        <v>0</v>
      </c>
      <c r="E268" s="120">
        <f>'Chart 8'!X13</f>
        <v>0</v>
      </c>
      <c r="F268" s="121">
        <f>'Chart 8'!Y13</f>
        <v>0</v>
      </c>
      <c r="G268" s="120">
        <f>'Chart 8'!Z13</f>
        <v>0</v>
      </c>
      <c r="H268" s="120">
        <f>'Chart 8'!AA13</f>
        <v>0</v>
      </c>
      <c r="I268" s="2">
        <f>'Chart 8'!AB13</f>
        <v>0</v>
      </c>
      <c r="J268" s="2">
        <f>'Chart 8'!AC13</f>
        <v>0</v>
      </c>
      <c r="K268" s="2" cm="1">
        <f t="array" aca="1" ref="K268" ca="1">IF(B268=0,0,INDIRECT("MRN_"&amp;A268))</f>
        <v>0</v>
      </c>
      <c r="L268" s="2">
        <f t="shared" si="100"/>
        <v>0</v>
      </c>
      <c r="M268" s="2" t="str">
        <f t="shared" si="101"/>
        <v>No</v>
      </c>
      <c r="N268" s="2" t="str">
        <f t="shared" si="102"/>
        <v>No</v>
      </c>
      <c r="O268" s="2" t="str">
        <f t="shared" si="103"/>
        <v>No</v>
      </c>
      <c r="P268" s="2" t="str">
        <f t="shared" si="104"/>
        <v>No</v>
      </c>
    </row>
    <row r="269" spans="1:16" x14ac:dyDescent="0.25">
      <c r="A269" s="27">
        <v>8</v>
      </c>
      <c r="B269" s="120">
        <f>'Chart 8'!U14</f>
        <v>0</v>
      </c>
      <c r="C269" s="120">
        <f>'Chart 8'!V14</f>
        <v>0</v>
      </c>
      <c r="D269" s="120">
        <f>'Chart 8'!W14</f>
        <v>0</v>
      </c>
      <c r="E269" s="120">
        <f>'Chart 8'!X14</f>
        <v>0</v>
      </c>
      <c r="F269" s="121">
        <f>'Chart 8'!Y14</f>
        <v>0</v>
      </c>
      <c r="G269" s="120">
        <f>'Chart 8'!Z14</f>
        <v>0</v>
      </c>
      <c r="H269" s="120">
        <f>'Chart 8'!AA14</f>
        <v>0</v>
      </c>
      <c r="I269" s="2">
        <f>'Chart 8'!AB14</f>
        <v>0</v>
      </c>
      <c r="J269" s="2">
        <f>'Chart 8'!AC14</f>
        <v>0</v>
      </c>
      <c r="K269" s="2" cm="1">
        <f t="array" aca="1" ref="K269" ca="1">IF(B269=0,0,INDIRECT("MRN_"&amp;A269))</f>
        <v>0</v>
      </c>
      <c r="L269" s="2">
        <f t="shared" si="100"/>
        <v>0</v>
      </c>
      <c r="M269" s="2" t="str">
        <f t="shared" si="101"/>
        <v>No</v>
      </c>
      <c r="N269" s="2" t="str">
        <f t="shared" si="102"/>
        <v>No</v>
      </c>
      <c r="O269" s="2" t="str">
        <f t="shared" si="103"/>
        <v>No</v>
      </c>
      <c r="P269" s="2" t="str">
        <f t="shared" si="104"/>
        <v>No</v>
      </c>
    </row>
    <row r="270" spans="1:16" x14ac:dyDescent="0.25">
      <c r="A270" s="27">
        <v>8</v>
      </c>
      <c r="B270" s="120">
        <f>'Chart 8'!U15</f>
        <v>0</v>
      </c>
      <c r="C270" s="120">
        <f>'Chart 8'!V15</f>
        <v>0</v>
      </c>
      <c r="D270" s="120">
        <f>'Chart 8'!W15</f>
        <v>0</v>
      </c>
      <c r="E270" s="120">
        <f>'Chart 8'!X15</f>
        <v>0</v>
      </c>
      <c r="F270" s="121">
        <f>'Chart 8'!Y15</f>
        <v>0</v>
      </c>
      <c r="G270" s="120">
        <f>'Chart 8'!Z15</f>
        <v>0</v>
      </c>
      <c r="H270" s="120">
        <f>'Chart 8'!AA15</f>
        <v>0</v>
      </c>
      <c r="I270" s="2">
        <f>'Chart 8'!AB15</f>
        <v>0</v>
      </c>
      <c r="J270" s="2">
        <f>'Chart 8'!AC15</f>
        <v>0</v>
      </c>
      <c r="K270" s="2" cm="1">
        <f t="array" aca="1" ref="K270" ca="1">IF(B270=0,0,INDIRECT("MRN_"&amp;A270))</f>
        <v>0</v>
      </c>
      <c r="L270" s="2">
        <f t="shared" si="100"/>
        <v>0</v>
      </c>
      <c r="M270" s="2" t="str">
        <f t="shared" si="101"/>
        <v>No</v>
      </c>
      <c r="N270" s="2" t="str">
        <f t="shared" si="102"/>
        <v>No</v>
      </c>
      <c r="O270" s="2" t="str">
        <f t="shared" si="103"/>
        <v>No</v>
      </c>
      <c r="P270" s="2" t="str">
        <f t="shared" si="104"/>
        <v>No</v>
      </c>
    </row>
    <row r="271" spans="1:16" x14ac:dyDescent="0.25">
      <c r="A271" s="27">
        <v>8</v>
      </c>
      <c r="B271" s="120">
        <f>'Chart 8'!U16</f>
        <v>0</v>
      </c>
      <c r="C271" s="120">
        <f>'Chart 8'!V16</f>
        <v>0</v>
      </c>
      <c r="D271" s="120">
        <f>'Chart 8'!W16</f>
        <v>0</v>
      </c>
      <c r="E271" s="120">
        <f>'Chart 8'!X16</f>
        <v>0</v>
      </c>
      <c r="F271" s="121">
        <f>'Chart 8'!Y16</f>
        <v>0</v>
      </c>
      <c r="G271" s="120">
        <f>'Chart 8'!Z16</f>
        <v>0</v>
      </c>
      <c r="H271" s="120">
        <f>'Chart 8'!AA16</f>
        <v>0</v>
      </c>
      <c r="I271" s="2">
        <f>'Chart 8'!AB16</f>
        <v>0</v>
      </c>
      <c r="J271" s="2">
        <f>'Chart 8'!AC16</f>
        <v>0</v>
      </c>
      <c r="K271" s="2" cm="1">
        <f t="array" aca="1" ref="K271" ca="1">IF(B271=0,0,INDIRECT("MRN_"&amp;A271))</f>
        <v>0</v>
      </c>
      <c r="L271" s="2">
        <f t="shared" si="100"/>
        <v>0</v>
      </c>
      <c r="M271" s="2" t="str">
        <f t="shared" si="101"/>
        <v>No</v>
      </c>
      <c r="N271" s="2" t="str">
        <f t="shared" si="102"/>
        <v>No</v>
      </c>
      <c r="O271" s="2" t="str">
        <f t="shared" si="103"/>
        <v>No</v>
      </c>
      <c r="P271" s="2" t="str">
        <f t="shared" si="104"/>
        <v>No</v>
      </c>
    </row>
    <row r="272" spans="1:16" x14ac:dyDescent="0.25">
      <c r="A272" s="27">
        <v>8</v>
      </c>
      <c r="B272" s="120">
        <f>'Chart 8'!U17</f>
        <v>0</v>
      </c>
      <c r="C272" s="120">
        <f>'Chart 8'!V17</f>
        <v>0</v>
      </c>
      <c r="D272" s="120">
        <f>'Chart 8'!W17</f>
        <v>0</v>
      </c>
      <c r="E272" s="120">
        <f>'Chart 8'!X17</f>
        <v>0</v>
      </c>
      <c r="F272" s="121">
        <f>'Chart 8'!Y17</f>
        <v>0</v>
      </c>
      <c r="G272" s="120">
        <f>'Chart 8'!Z17</f>
        <v>0</v>
      </c>
      <c r="H272" s="120">
        <f>'Chart 8'!AA17</f>
        <v>0</v>
      </c>
      <c r="I272" s="2">
        <f>'Chart 8'!AB17</f>
        <v>0</v>
      </c>
      <c r="J272" s="2">
        <f>'Chart 8'!AC17</f>
        <v>0</v>
      </c>
      <c r="K272" s="2" cm="1">
        <f t="array" aca="1" ref="K272" ca="1">IF(B272=0,0,INDIRECT("MRN_"&amp;A272))</f>
        <v>0</v>
      </c>
      <c r="L272" s="2">
        <f t="shared" si="100"/>
        <v>0</v>
      </c>
      <c r="M272" s="2" t="str">
        <f t="shared" si="101"/>
        <v>No</v>
      </c>
      <c r="N272" s="2" t="str">
        <f t="shared" si="102"/>
        <v>No</v>
      </c>
      <c r="O272" s="2" t="str">
        <f t="shared" si="103"/>
        <v>No</v>
      </c>
      <c r="P272" s="2" t="str">
        <f t="shared" si="104"/>
        <v>No</v>
      </c>
    </row>
    <row r="273" spans="1:16" x14ac:dyDescent="0.25">
      <c r="A273" s="27">
        <v>8</v>
      </c>
      <c r="B273" s="120">
        <f>'Chart 8'!U18</f>
        <v>0</v>
      </c>
      <c r="C273" s="120">
        <f>'Chart 8'!V18</f>
        <v>0</v>
      </c>
      <c r="D273" s="120">
        <f>'Chart 8'!W18</f>
        <v>0</v>
      </c>
      <c r="E273" s="120">
        <f>'Chart 8'!X18</f>
        <v>0</v>
      </c>
      <c r="F273" s="121">
        <f>'Chart 8'!Y18</f>
        <v>0</v>
      </c>
      <c r="G273" s="120">
        <f>'Chart 8'!Z18</f>
        <v>0</v>
      </c>
      <c r="H273" s="120">
        <f>'Chart 8'!AA18</f>
        <v>0</v>
      </c>
      <c r="I273" s="2">
        <f>'Chart 8'!AB18</f>
        <v>0</v>
      </c>
      <c r="J273" s="2">
        <f>'Chart 8'!AC18</f>
        <v>0</v>
      </c>
      <c r="K273" s="2" cm="1">
        <f t="array" aca="1" ref="K273" ca="1">IF(B273=0,0,INDIRECT("MRN_"&amp;A273))</f>
        <v>0</v>
      </c>
      <c r="L273" s="2">
        <f t="shared" si="100"/>
        <v>0</v>
      </c>
      <c r="M273" s="2" t="str">
        <f t="shared" si="101"/>
        <v>No</v>
      </c>
      <c r="N273" s="2" t="str">
        <f t="shared" si="102"/>
        <v>No</v>
      </c>
      <c r="O273" s="2" t="str">
        <f t="shared" si="103"/>
        <v>No</v>
      </c>
      <c r="P273" s="2" t="str">
        <f t="shared" si="104"/>
        <v>No</v>
      </c>
    </row>
    <row r="274" spans="1:16" x14ac:dyDescent="0.25">
      <c r="A274" s="27">
        <v>8</v>
      </c>
      <c r="B274" s="120">
        <f>'Chart 8'!U19</f>
        <v>0</v>
      </c>
      <c r="C274" s="120">
        <f>'Chart 8'!V19</f>
        <v>0</v>
      </c>
      <c r="D274" s="120">
        <f>'Chart 8'!W19</f>
        <v>0</v>
      </c>
      <c r="E274" s="120">
        <f>'Chart 8'!X19</f>
        <v>0</v>
      </c>
      <c r="F274" s="121">
        <f>'Chart 8'!Y19</f>
        <v>0</v>
      </c>
      <c r="G274" s="120">
        <f>'Chart 8'!Z19</f>
        <v>0</v>
      </c>
      <c r="H274" s="120">
        <f>'Chart 8'!AA19</f>
        <v>0</v>
      </c>
      <c r="I274" s="2">
        <f>'Chart 8'!AB19</f>
        <v>0</v>
      </c>
      <c r="J274" s="2">
        <f>'Chart 8'!AC19</f>
        <v>0</v>
      </c>
      <c r="K274" s="2" cm="1">
        <f t="array" aca="1" ref="K274" ca="1">IF(B274=0,0,INDIRECT("MRN_"&amp;A274))</f>
        <v>0</v>
      </c>
      <c r="L274" s="2">
        <f t="shared" si="100"/>
        <v>0</v>
      </c>
      <c r="M274" s="2" t="str">
        <f t="shared" si="101"/>
        <v>No</v>
      </c>
      <c r="N274" s="2" t="str">
        <f t="shared" si="102"/>
        <v>No</v>
      </c>
      <c r="O274" s="2" t="str">
        <f t="shared" si="103"/>
        <v>No</v>
      </c>
      <c r="P274" s="2" t="str">
        <f t="shared" si="104"/>
        <v>No</v>
      </c>
    </row>
    <row r="275" spans="1:16" x14ac:dyDescent="0.25">
      <c r="A275" s="27">
        <v>8</v>
      </c>
      <c r="B275" s="120">
        <f>'Chart 8'!U20</f>
        <v>0</v>
      </c>
      <c r="C275" s="120">
        <f>'Chart 8'!V20</f>
        <v>0</v>
      </c>
      <c r="D275" s="120">
        <f>'Chart 8'!W20</f>
        <v>0</v>
      </c>
      <c r="E275" s="120">
        <f>'Chart 8'!X20</f>
        <v>0</v>
      </c>
      <c r="F275" s="121">
        <f>'Chart 8'!Y20</f>
        <v>0</v>
      </c>
      <c r="G275" s="120">
        <f>'Chart 8'!Z20</f>
        <v>0</v>
      </c>
      <c r="H275" s="120">
        <f>'Chart 8'!AA20</f>
        <v>0</v>
      </c>
      <c r="I275" s="2">
        <f>'Chart 8'!AB20</f>
        <v>0</v>
      </c>
      <c r="J275" s="2">
        <f>'Chart 8'!AC20</f>
        <v>0</v>
      </c>
      <c r="K275" s="2" cm="1">
        <f t="array" aca="1" ref="K275" ca="1">IF(B275=0,0,INDIRECT("MRN_"&amp;A275))</f>
        <v>0</v>
      </c>
      <c r="L275" s="2">
        <f t="shared" si="100"/>
        <v>0</v>
      </c>
      <c r="M275" s="2" t="str">
        <f t="shared" si="101"/>
        <v>No</v>
      </c>
      <c r="N275" s="2" t="str">
        <f t="shared" si="102"/>
        <v>No</v>
      </c>
      <c r="O275" s="2" t="str">
        <f t="shared" si="103"/>
        <v>No</v>
      </c>
      <c r="P275" s="2" t="str">
        <f t="shared" si="104"/>
        <v>No</v>
      </c>
    </row>
    <row r="276" spans="1:16" x14ac:dyDescent="0.25">
      <c r="A276" s="27">
        <v>8</v>
      </c>
      <c r="B276" s="120">
        <f>'Chart 8'!U21</f>
        <v>0</v>
      </c>
      <c r="C276" s="120">
        <f>'Chart 8'!V21</f>
        <v>0</v>
      </c>
      <c r="D276" s="120">
        <f>'Chart 8'!W21</f>
        <v>0</v>
      </c>
      <c r="E276" s="120">
        <f>'Chart 8'!X21</f>
        <v>0</v>
      </c>
      <c r="F276" s="121">
        <f>'Chart 8'!Y21</f>
        <v>0</v>
      </c>
      <c r="G276" s="120">
        <f>'Chart 8'!Z21</f>
        <v>0</v>
      </c>
      <c r="H276" s="120">
        <f>'Chart 8'!AA21</f>
        <v>0</v>
      </c>
      <c r="I276" s="2">
        <f>'Chart 8'!AB21</f>
        <v>0</v>
      </c>
      <c r="J276" s="2">
        <f>'Chart 8'!AC21</f>
        <v>0</v>
      </c>
      <c r="K276" s="2" cm="1">
        <f t="array" aca="1" ref="K276" ca="1">IF(B276=0,0,INDIRECT("MRN_"&amp;A276))</f>
        <v>0</v>
      </c>
      <c r="L276" s="2">
        <f t="shared" si="100"/>
        <v>0</v>
      </c>
      <c r="M276" s="2" t="str">
        <f t="shared" si="101"/>
        <v>No</v>
      </c>
      <c r="N276" s="2" t="str">
        <f t="shared" si="102"/>
        <v>No</v>
      </c>
      <c r="O276" s="2" t="str">
        <f t="shared" si="103"/>
        <v>No</v>
      </c>
      <c r="P276" s="2" t="str">
        <f t="shared" si="104"/>
        <v>No</v>
      </c>
    </row>
    <row r="277" spans="1:16" x14ac:dyDescent="0.25">
      <c r="A277" s="27">
        <v>8</v>
      </c>
      <c r="B277" s="120">
        <f>'Chart 8'!U22</f>
        <v>0</v>
      </c>
      <c r="C277" s="120">
        <f>'Chart 8'!V22</f>
        <v>0</v>
      </c>
      <c r="D277" s="120">
        <f>'Chart 8'!W22</f>
        <v>0</v>
      </c>
      <c r="E277" s="120">
        <f>'Chart 8'!X22</f>
        <v>0</v>
      </c>
      <c r="F277" s="121">
        <f>'Chart 8'!Y22</f>
        <v>0</v>
      </c>
      <c r="G277" s="120">
        <f>'Chart 8'!Z22</f>
        <v>0</v>
      </c>
      <c r="H277" s="120">
        <f>'Chart 8'!AA22</f>
        <v>0</v>
      </c>
      <c r="I277" s="2">
        <f>'Chart 8'!AB22</f>
        <v>0</v>
      </c>
      <c r="J277" s="2">
        <f>'Chart 8'!AC22</f>
        <v>0</v>
      </c>
      <c r="K277" s="2" cm="1">
        <f t="array" aca="1" ref="K277" ca="1">IF(B277=0,0,INDIRECT("MRN_"&amp;A277))</f>
        <v>0</v>
      </c>
      <c r="L277" s="2">
        <f t="shared" si="100"/>
        <v>0</v>
      </c>
      <c r="M277" s="2" t="str">
        <f t="shared" si="101"/>
        <v>No</v>
      </c>
      <c r="N277" s="2" t="str">
        <f t="shared" si="102"/>
        <v>No</v>
      </c>
      <c r="O277" s="2" t="str">
        <f t="shared" si="103"/>
        <v>No</v>
      </c>
      <c r="P277" s="2" t="str">
        <f t="shared" si="104"/>
        <v>No</v>
      </c>
    </row>
    <row r="278" spans="1:16" x14ac:dyDescent="0.25">
      <c r="A278" s="27">
        <v>8</v>
      </c>
      <c r="B278" s="120">
        <f>'Chart 8'!U23</f>
        <v>0</v>
      </c>
      <c r="C278" s="120">
        <f>'Chart 8'!V23</f>
        <v>0</v>
      </c>
      <c r="D278" s="120">
        <f>'Chart 8'!W23</f>
        <v>0</v>
      </c>
      <c r="E278" s="120">
        <f>'Chart 8'!X23</f>
        <v>0</v>
      </c>
      <c r="F278" s="121">
        <f>'Chart 8'!Y23</f>
        <v>0</v>
      </c>
      <c r="G278" s="120">
        <f>'Chart 8'!Z23</f>
        <v>0</v>
      </c>
      <c r="H278" s="120">
        <f>'Chart 8'!AA23</f>
        <v>0</v>
      </c>
      <c r="I278" s="2">
        <f>'Chart 8'!AB23</f>
        <v>0</v>
      </c>
      <c r="J278" s="2">
        <f>'Chart 8'!AC23</f>
        <v>0</v>
      </c>
      <c r="K278" s="2" cm="1">
        <f t="array" aca="1" ref="K278" ca="1">IF(B278=0,0,INDIRECT("MRN_"&amp;A278))</f>
        <v>0</v>
      </c>
      <c r="L278" s="2">
        <f t="shared" si="100"/>
        <v>0</v>
      </c>
      <c r="M278" s="2" t="str">
        <f t="shared" si="101"/>
        <v>No</v>
      </c>
      <c r="N278" s="2" t="str">
        <f t="shared" si="102"/>
        <v>No</v>
      </c>
      <c r="O278" s="2" t="str">
        <f t="shared" si="103"/>
        <v>No</v>
      </c>
      <c r="P278" s="2" t="str">
        <f t="shared" si="104"/>
        <v>No</v>
      </c>
    </row>
    <row r="279" spans="1:16" x14ac:dyDescent="0.25">
      <c r="A279" s="27">
        <v>8</v>
      </c>
      <c r="B279" s="120">
        <f>'Chart 8'!U24</f>
        <v>0</v>
      </c>
      <c r="C279" s="120">
        <f>'Chart 8'!V24</f>
        <v>0</v>
      </c>
      <c r="D279" s="120">
        <f>'Chart 8'!W24</f>
        <v>0</v>
      </c>
      <c r="E279" s="120">
        <f>'Chart 8'!X24</f>
        <v>0</v>
      </c>
      <c r="F279" s="121">
        <f>'Chart 8'!Y24</f>
        <v>0</v>
      </c>
      <c r="G279" s="120">
        <f>'Chart 8'!Z24</f>
        <v>0</v>
      </c>
      <c r="H279" s="120">
        <f>'Chart 8'!AA24</f>
        <v>0</v>
      </c>
      <c r="I279" s="2">
        <f>'Chart 8'!AB24</f>
        <v>0</v>
      </c>
      <c r="J279" s="2">
        <f>'Chart 8'!AC24</f>
        <v>0</v>
      </c>
      <c r="K279" s="2" cm="1">
        <f t="array" aca="1" ref="K279" ca="1">IF(B279=0,0,INDIRECT("MRN_"&amp;A279))</f>
        <v>0</v>
      </c>
      <c r="L279" s="2">
        <f t="shared" si="100"/>
        <v>0</v>
      </c>
      <c r="M279" s="2" t="str">
        <f t="shared" si="101"/>
        <v>No</v>
      </c>
      <c r="N279" s="2" t="str">
        <f t="shared" si="102"/>
        <v>No</v>
      </c>
      <c r="O279" s="2" t="str">
        <f t="shared" si="103"/>
        <v>No</v>
      </c>
      <c r="P279" s="2" t="str">
        <f t="shared" si="104"/>
        <v>No</v>
      </c>
    </row>
    <row r="280" spans="1:16" x14ac:dyDescent="0.25">
      <c r="A280" s="27">
        <v>8</v>
      </c>
      <c r="B280" s="120">
        <f>'Chart 8'!U25</f>
        <v>0</v>
      </c>
      <c r="C280" s="120">
        <f>'Chart 8'!V25</f>
        <v>0</v>
      </c>
      <c r="D280" s="120">
        <f>'Chart 8'!W25</f>
        <v>0</v>
      </c>
      <c r="E280" s="120">
        <f>'Chart 8'!X25</f>
        <v>0</v>
      </c>
      <c r="F280" s="121">
        <f>'Chart 8'!Y25</f>
        <v>0</v>
      </c>
      <c r="G280" s="120">
        <f>'Chart 8'!Z25</f>
        <v>0</v>
      </c>
      <c r="H280" s="120">
        <f>'Chart 8'!AA25</f>
        <v>0</v>
      </c>
      <c r="I280" s="2">
        <f>'Chart 8'!AB25</f>
        <v>0</v>
      </c>
      <c r="J280" s="2">
        <f>'Chart 8'!AC25</f>
        <v>0</v>
      </c>
      <c r="K280" s="2" cm="1">
        <f t="array" aca="1" ref="K280" ca="1">IF(B280=0,0,INDIRECT("MRN_"&amp;A280))</f>
        <v>0</v>
      </c>
      <c r="L280" s="2">
        <f t="shared" si="100"/>
        <v>0</v>
      </c>
      <c r="M280" s="2" t="str">
        <f t="shared" si="101"/>
        <v>No</v>
      </c>
      <c r="N280" s="2" t="str">
        <f t="shared" si="102"/>
        <v>No</v>
      </c>
      <c r="O280" s="2" t="str">
        <f t="shared" si="103"/>
        <v>No</v>
      </c>
      <c r="P280" s="2" t="str">
        <f t="shared" si="104"/>
        <v>No</v>
      </c>
    </row>
    <row r="281" spans="1:16" x14ac:dyDescent="0.25">
      <c r="A281" s="27">
        <v>8</v>
      </c>
      <c r="B281" s="120">
        <f>'Chart 8'!U26</f>
        <v>0</v>
      </c>
      <c r="C281" s="120">
        <f>'Chart 8'!V26</f>
        <v>0</v>
      </c>
      <c r="D281" s="120">
        <f>'Chart 8'!W26</f>
        <v>0</v>
      </c>
      <c r="E281" s="120">
        <f>'Chart 8'!X26</f>
        <v>0</v>
      </c>
      <c r="F281" s="121">
        <f>'Chart 8'!Y26</f>
        <v>0</v>
      </c>
      <c r="G281" s="120">
        <f>'Chart 8'!Z26</f>
        <v>0</v>
      </c>
      <c r="H281" s="120">
        <f>'Chart 8'!AA26</f>
        <v>0</v>
      </c>
      <c r="I281" s="2">
        <f>'Chart 8'!AB26</f>
        <v>0</v>
      </c>
      <c r="J281" s="2">
        <f>'Chart 8'!AC26</f>
        <v>0</v>
      </c>
      <c r="K281" s="2" cm="1">
        <f t="array" aca="1" ref="K281" ca="1">IF(B281=0,0,INDIRECT("MRN_"&amp;A281))</f>
        <v>0</v>
      </c>
      <c r="L281" s="2">
        <f t="shared" si="100"/>
        <v>0</v>
      </c>
      <c r="M281" s="2" t="str">
        <f t="shared" si="101"/>
        <v>No</v>
      </c>
      <c r="N281" s="2" t="str">
        <f t="shared" si="102"/>
        <v>No</v>
      </c>
      <c r="O281" s="2" t="str">
        <f t="shared" si="103"/>
        <v>No</v>
      </c>
      <c r="P281" s="2" t="str">
        <f t="shared" si="104"/>
        <v>No</v>
      </c>
    </row>
    <row r="282" spans="1:16" x14ac:dyDescent="0.25">
      <c r="A282" s="27">
        <v>8</v>
      </c>
      <c r="B282" s="120">
        <f>'Chart 8'!U27</f>
        <v>0</v>
      </c>
      <c r="C282" s="120">
        <f>'Chart 8'!V27</f>
        <v>0</v>
      </c>
      <c r="D282" s="120">
        <f>'Chart 8'!W27</f>
        <v>0</v>
      </c>
      <c r="E282" s="120">
        <f>'Chart 8'!X27</f>
        <v>0</v>
      </c>
      <c r="F282" s="121">
        <f>'Chart 8'!Y27</f>
        <v>0</v>
      </c>
      <c r="G282" s="120">
        <f>'Chart 8'!Z27</f>
        <v>0</v>
      </c>
      <c r="H282" s="120">
        <f>'Chart 8'!AA27</f>
        <v>0</v>
      </c>
      <c r="I282" s="2">
        <f>'Chart 8'!AB27</f>
        <v>0</v>
      </c>
      <c r="J282" s="2">
        <f>'Chart 8'!AC27</f>
        <v>0</v>
      </c>
      <c r="K282" s="2" cm="1">
        <f t="array" aca="1" ref="K282" ca="1">IF(B282=0,0,INDIRECT("MRN_"&amp;A282))</f>
        <v>0</v>
      </c>
      <c r="L282" s="2">
        <f t="shared" si="100"/>
        <v>0</v>
      </c>
      <c r="M282" s="2" t="str">
        <f t="shared" si="101"/>
        <v>No</v>
      </c>
      <c r="N282" s="2" t="str">
        <f t="shared" si="102"/>
        <v>No</v>
      </c>
      <c r="O282" s="2" t="str">
        <f t="shared" si="103"/>
        <v>No</v>
      </c>
      <c r="P282" s="2" t="str">
        <f t="shared" si="104"/>
        <v>No</v>
      </c>
    </row>
    <row r="283" spans="1:16" x14ac:dyDescent="0.25">
      <c r="A283" s="27">
        <v>8</v>
      </c>
      <c r="B283" s="120">
        <f>'Chart 8'!U28</f>
        <v>0</v>
      </c>
      <c r="C283" s="120">
        <f>'Chart 8'!V28</f>
        <v>0</v>
      </c>
      <c r="D283" s="120">
        <f>'Chart 8'!W28</f>
        <v>0</v>
      </c>
      <c r="E283" s="120">
        <f>'Chart 8'!X28</f>
        <v>0</v>
      </c>
      <c r="F283" s="121">
        <f>'Chart 8'!Y28</f>
        <v>0</v>
      </c>
      <c r="G283" s="120">
        <f>'Chart 8'!Z28</f>
        <v>0</v>
      </c>
      <c r="H283" s="120">
        <f>'Chart 8'!AA28</f>
        <v>0</v>
      </c>
      <c r="I283" s="2">
        <f>'Chart 8'!AB28</f>
        <v>0</v>
      </c>
      <c r="J283" s="2">
        <f>'Chart 8'!AC28</f>
        <v>0</v>
      </c>
      <c r="K283" s="2" cm="1">
        <f t="array" aca="1" ref="K283" ca="1">IF(B283=0,0,INDIRECT("MRN_"&amp;A283))</f>
        <v>0</v>
      </c>
      <c r="L283" s="2">
        <f t="shared" si="100"/>
        <v>0</v>
      </c>
      <c r="M283" s="2" t="str">
        <f t="shared" si="101"/>
        <v>No</v>
      </c>
      <c r="N283" s="2" t="str">
        <f t="shared" si="102"/>
        <v>No</v>
      </c>
      <c r="O283" s="2" t="str">
        <f t="shared" si="103"/>
        <v>No</v>
      </c>
      <c r="P283" s="2" t="str">
        <f t="shared" si="104"/>
        <v>No</v>
      </c>
    </row>
    <row r="284" spans="1:16" x14ac:dyDescent="0.25">
      <c r="A284" s="27">
        <v>8</v>
      </c>
      <c r="B284" s="120">
        <f>'Chart 8'!U29</f>
        <v>0</v>
      </c>
      <c r="C284" s="120">
        <f>'Chart 8'!V29</f>
        <v>0</v>
      </c>
      <c r="D284" s="120">
        <f>'Chart 8'!W29</f>
        <v>0</v>
      </c>
      <c r="E284" s="120">
        <f>'Chart 8'!X29</f>
        <v>0</v>
      </c>
      <c r="F284" s="121">
        <f>'Chart 8'!Y29</f>
        <v>0</v>
      </c>
      <c r="G284" s="120">
        <f>'Chart 8'!Z29</f>
        <v>0</v>
      </c>
      <c r="H284" s="120">
        <f>'Chart 8'!AA29</f>
        <v>0</v>
      </c>
      <c r="I284" s="2">
        <f>'Chart 8'!AB29</f>
        <v>0</v>
      </c>
      <c r="J284" s="2">
        <f>'Chart 8'!AC29</f>
        <v>0</v>
      </c>
      <c r="K284" s="2" cm="1">
        <f t="array" aca="1" ref="K284" ca="1">IF(B284=0,0,INDIRECT("MRN_"&amp;A284))</f>
        <v>0</v>
      </c>
      <c r="L284" s="2">
        <f t="shared" si="100"/>
        <v>0</v>
      </c>
      <c r="M284" s="2" t="str">
        <f t="shared" si="101"/>
        <v>No</v>
      </c>
      <c r="N284" s="2" t="str">
        <f t="shared" si="102"/>
        <v>No</v>
      </c>
      <c r="O284" s="2" t="str">
        <f t="shared" si="103"/>
        <v>No</v>
      </c>
      <c r="P284" s="2" t="str">
        <f t="shared" si="104"/>
        <v>No</v>
      </c>
    </row>
    <row r="285" spans="1:16" x14ac:dyDescent="0.25">
      <c r="A285" s="27">
        <v>8</v>
      </c>
      <c r="B285" s="120">
        <f>'Chart 8'!U30</f>
        <v>0</v>
      </c>
      <c r="C285" s="120">
        <f>'Chart 8'!V30</f>
        <v>0</v>
      </c>
      <c r="D285" s="120">
        <f>'Chart 8'!W30</f>
        <v>0</v>
      </c>
      <c r="E285" s="120">
        <f>'Chart 8'!X30</f>
        <v>0</v>
      </c>
      <c r="F285" s="121">
        <f>'Chart 8'!Y30</f>
        <v>0</v>
      </c>
      <c r="G285" s="120">
        <f>'Chart 8'!Z30</f>
        <v>0</v>
      </c>
      <c r="H285" s="120">
        <f>'Chart 8'!AA30</f>
        <v>0</v>
      </c>
      <c r="I285" s="2">
        <f>'Chart 8'!AB30</f>
        <v>0</v>
      </c>
      <c r="J285" s="2">
        <f>'Chart 8'!AC30</f>
        <v>0</v>
      </c>
      <c r="K285" s="2" cm="1">
        <f t="array" aca="1" ref="K285" ca="1">IF(B285=0,0,INDIRECT("MRN_"&amp;A285))</f>
        <v>0</v>
      </c>
      <c r="L285" s="2">
        <f t="shared" si="100"/>
        <v>0</v>
      </c>
      <c r="M285" s="2" t="str">
        <f t="shared" si="101"/>
        <v>No</v>
      </c>
      <c r="N285" s="2" t="str">
        <f t="shared" si="102"/>
        <v>No</v>
      </c>
      <c r="O285" s="2" t="str">
        <f t="shared" si="103"/>
        <v>No</v>
      </c>
      <c r="P285" s="2" t="str">
        <f t="shared" si="104"/>
        <v>No</v>
      </c>
    </row>
    <row r="286" spans="1:16" x14ac:dyDescent="0.25">
      <c r="A286" s="27">
        <v>8</v>
      </c>
      <c r="B286" s="120">
        <f>'Chart 8'!U31</f>
        <v>0</v>
      </c>
      <c r="C286" s="120">
        <f>'Chart 8'!V31</f>
        <v>0</v>
      </c>
      <c r="D286" s="120">
        <f>'Chart 8'!W31</f>
        <v>0</v>
      </c>
      <c r="E286" s="120">
        <f>'Chart 8'!X31</f>
        <v>0</v>
      </c>
      <c r="F286" s="121">
        <f>'Chart 8'!Y31</f>
        <v>0</v>
      </c>
      <c r="G286" s="120">
        <f>'Chart 8'!Z31</f>
        <v>0</v>
      </c>
      <c r="H286" s="120">
        <f>'Chart 8'!AA31</f>
        <v>0</v>
      </c>
      <c r="I286" s="2">
        <f>'Chart 8'!AB31</f>
        <v>0</v>
      </c>
      <c r="J286" s="2">
        <f>'Chart 8'!AC31</f>
        <v>0</v>
      </c>
      <c r="K286" s="2" cm="1">
        <f t="array" aca="1" ref="K286" ca="1">IF(B286=0,0,INDIRECT("MRN_"&amp;A286))</f>
        <v>0</v>
      </c>
      <c r="L286" s="2">
        <f t="shared" si="100"/>
        <v>0</v>
      </c>
      <c r="M286" s="2" t="str">
        <f t="shared" si="101"/>
        <v>No</v>
      </c>
      <c r="N286" s="2" t="str">
        <f t="shared" si="102"/>
        <v>No</v>
      </c>
      <c r="O286" s="2" t="str">
        <f t="shared" si="103"/>
        <v>No</v>
      </c>
      <c r="P286" s="2" t="str">
        <f t="shared" si="104"/>
        <v>No</v>
      </c>
    </row>
    <row r="287" spans="1:16" x14ac:dyDescent="0.25">
      <c r="A287" s="27">
        <v>8</v>
      </c>
      <c r="B287" s="120">
        <f>'Chart 8'!U32</f>
        <v>0</v>
      </c>
      <c r="C287" s="120">
        <f>'Chart 8'!V32</f>
        <v>0</v>
      </c>
      <c r="D287" s="120">
        <f>'Chart 8'!W32</f>
        <v>0</v>
      </c>
      <c r="E287" s="120">
        <f>'Chart 8'!X32</f>
        <v>0</v>
      </c>
      <c r="F287" s="121">
        <f>'Chart 8'!Y32</f>
        <v>0</v>
      </c>
      <c r="G287" s="120">
        <f>'Chart 8'!Z32</f>
        <v>0</v>
      </c>
      <c r="H287" s="120">
        <f>'Chart 8'!AA32</f>
        <v>0</v>
      </c>
      <c r="I287" s="2">
        <f>'Chart 8'!AB32</f>
        <v>0</v>
      </c>
      <c r="J287" s="2">
        <f>'Chart 8'!AC32</f>
        <v>0</v>
      </c>
      <c r="K287" s="2" cm="1">
        <f t="array" aca="1" ref="K287" ca="1">IF(B287=0,0,INDIRECT("MRN_"&amp;A287))</f>
        <v>0</v>
      </c>
      <c r="L287" s="2">
        <f t="shared" si="100"/>
        <v>0</v>
      </c>
      <c r="M287" s="2" t="str">
        <f t="shared" si="101"/>
        <v>No</v>
      </c>
      <c r="N287" s="2" t="str">
        <f t="shared" si="102"/>
        <v>No</v>
      </c>
      <c r="O287" s="2" t="str">
        <f t="shared" si="103"/>
        <v>No</v>
      </c>
      <c r="P287" s="2" t="str">
        <f t="shared" si="104"/>
        <v>No</v>
      </c>
    </row>
    <row r="288" spans="1:16" x14ac:dyDescent="0.25">
      <c r="A288" s="27">
        <v>8</v>
      </c>
      <c r="B288" s="120">
        <f>'Chart 8'!U33</f>
        <v>0</v>
      </c>
      <c r="C288" s="120">
        <f>'Chart 8'!V33</f>
        <v>0</v>
      </c>
      <c r="D288" s="120">
        <f>'Chart 8'!W33</f>
        <v>0</v>
      </c>
      <c r="E288" s="120">
        <f>'Chart 8'!X33</f>
        <v>0</v>
      </c>
      <c r="F288" s="121">
        <f>'Chart 8'!Y33</f>
        <v>0</v>
      </c>
      <c r="G288" s="120">
        <f>'Chart 8'!Z33</f>
        <v>0</v>
      </c>
      <c r="H288" s="120">
        <f>'Chart 8'!AA33</f>
        <v>0</v>
      </c>
      <c r="I288" s="2">
        <f>'Chart 8'!AB33</f>
        <v>0</v>
      </c>
      <c r="J288" s="2">
        <f>'Chart 8'!AC33</f>
        <v>0</v>
      </c>
      <c r="K288" s="2" cm="1">
        <f t="array" aca="1" ref="K288" ca="1">IF(B288=0,0,INDIRECT("MRN_"&amp;A288))</f>
        <v>0</v>
      </c>
      <c r="L288" s="2">
        <f t="shared" si="100"/>
        <v>0</v>
      </c>
      <c r="M288" s="2" t="str">
        <f t="shared" si="101"/>
        <v>No</v>
      </c>
      <c r="N288" s="2" t="str">
        <f t="shared" si="102"/>
        <v>No</v>
      </c>
      <c r="O288" s="2" t="str">
        <f t="shared" si="103"/>
        <v>No</v>
      </c>
      <c r="P288" s="2" t="str">
        <f t="shared" si="104"/>
        <v>No</v>
      </c>
    </row>
    <row r="289" spans="1:16" x14ac:dyDescent="0.25">
      <c r="A289" s="27">
        <v>8</v>
      </c>
      <c r="B289" s="120">
        <f>'Chart 8'!U34</f>
        <v>0</v>
      </c>
      <c r="C289" s="120">
        <f>'Chart 8'!V34</f>
        <v>0</v>
      </c>
      <c r="D289" s="120">
        <f>'Chart 8'!W34</f>
        <v>0</v>
      </c>
      <c r="E289" s="120">
        <f>'Chart 8'!X34</f>
        <v>0</v>
      </c>
      <c r="F289" s="121">
        <f>'Chart 8'!Y34</f>
        <v>0</v>
      </c>
      <c r="G289" s="120">
        <f>'Chart 8'!Z34</f>
        <v>0</v>
      </c>
      <c r="H289" s="120">
        <f>'Chart 8'!AA34</f>
        <v>0</v>
      </c>
      <c r="I289" s="2">
        <f>'Chart 8'!AB34</f>
        <v>0</v>
      </c>
      <c r="J289" s="2">
        <f>'Chart 8'!AC34</f>
        <v>0</v>
      </c>
      <c r="K289" s="2" cm="1">
        <f t="array" aca="1" ref="K289" ca="1">IF(B289=0,0,INDIRECT("MRN_"&amp;A289))</f>
        <v>0</v>
      </c>
      <c r="L289" s="2">
        <f t="shared" si="100"/>
        <v>0</v>
      </c>
      <c r="M289" s="2" t="str">
        <f t="shared" si="101"/>
        <v>No</v>
      </c>
      <c r="N289" s="2" t="str">
        <f t="shared" si="102"/>
        <v>No</v>
      </c>
      <c r="O289" s="2" t="str">
        <f t="shared" si="103"/>
        <v>No</v>
      </c>
      <c r="P289" s="2" t="str">
        <f t="shared" si="104"/>
        <v>No</v>
      </c>
    </row>
    <row r="290" spans="1:16" x14ac:dyDescent="0.25">
      <c r="A290" s="27">
        <v>8</v>
      </c>
      <c r="B290" s="120">
        <f>'Chart 8'!U35</f>
        <v>0</v>
      </c>
      <c r="C290" s="120">
        <f>'Chart 8'!V35</f>
        <v>0</v>
      </c>
      <c r="D290" s="120">
        <f>'Chart 8'!W35</f>
        <v>0</v>
      </c>
      <c r="E290" s="120">
        <f>'Chart 8'!X35</f>
        <v>0</v>
      </c>
      <c r="F290" s="121">
        <f>'Chart 8'!Y35</f>
        <v>0</v>
      </c>
      <c r="G290" s="120">
        <f>'Chart 8'!Z35</f>
        <v>0</v>
      </c>
      <c r="H290" s="120">
        <f>'Chart 8'!AA35</f>
        <v>0</v>
      </c>
      <c r="I290" s="2">
        <f>'Chart 8'!AB35</f>
        <v>0</v>
      </c>
      <c r="J290" s="2">
        <f>'Chart 8'!AC35</f>
        <v>0</v>
      </c>
      <c r="K290" s="2" cm="1">
        <f t="array" aca="1" ref="K290" ca="1">IF(B290=0,0,INDIRECT("MRN_"&amp;A290))</f>
        <v>0</v>
      </c>
      <c r="L290" s="2">
        <f t="shared" si="100"/>
        <v>0</v>
      </c>
      <c r="M290" s="2" t="str">
        <f t="shared" si="101"/>
        <v>No</v>
      </c>
      <c r="N290" s="2" t="str">
        <f t="shared" si="102"/>
        <v>No</v>
      </c>
      <c r="O290" s="2" t="str">
        <f t="shared" si="103"/>
        <v>No</v>
      </c>
      <c r="P290" s="2" t="str">
        <f t="shared" si="104"/>
        <v>No</v>
      </c>
    </row>
    <row r="291" spans="1:16" x14ac:dyDescent="0.25">
      <c r="A291" s="27">
        <v>8</v>
      </c>
      <c r="B291" s="120">
        <f>'Chart 8'!U36</f>
        <v>0</v>
      </c>
      <c r="C291" s="120">
        <f>'Chart 8'!V36</f>
        <v>0</v>
      </c>
      <c r="D291" s="120">
        <f>'Chart 8'!W36</f>
        <v>0</v>
      </c>
      <c r="E291" s="120">
        <f>'Chart 8'!X36</f>
        <v>0</v>
      </c>
      <c r="F291" s="121">
        <f>'Chart 8'!Y36</f>
        <v>0</v>
      </c>
      <c r="G291" s="120">
        <f>'Chart 8'!Z36</f>
        <v>0</v>
      </c>
      <c r="H291" s="120">
        <f>'Chart 8'!AA36</f>
        <v>0</v>
      </c>
      <c r="I291" s="2">
        <f>'Chart 8'!AB36</f>
        <v>0</v>
      </c>
      <c r="J291" s="2">
        <f>'Chart 8'!AC36</f>
        <v>0</v>
      </c>
      <c r="K291" s="2" cm="1">
        <f t="array" aca="1" ref="K291" ca="1">IF(B291=0,0,INDIRECT("MRN_"&amp;A291))</f>
        <v>0</v>
      </c>
      <c r="L291" s="2">
        <f t="shared" si="100"/>
        <v>0</v>
      </c>
      <c r="M291" s="2" t="str">
        <f t="shared" si="101"/>
        <v>No</v>
      </c>
      <c r="N291" s="2" t="str">
        <f t="shared" si="102"/>
        <v>No</v>
      </c>
      <c r="O291" s="2" t="str">
        <f t="shared" si="103"/>
        <v>No</v>
      </c>
      <c r="P291" s="2" t="str">
        <f t="shared" si="104"/>
        <v>No</v>
      </c>
    </row>
    <row r="292" spans="1:16" x14ac:dyDescent="0.25">
      <c r="A292" s="27">
        <v>8</v>
      </c>
      <c r="B292" s="120">
        <f>'Chart 8'!U37</f>
        <v>0</v>
      </c>
      <c r="C292" s="120">
        <f>'Chart 8'!V37</f>
        <v>0</v>
      </c>
      <c r="D292" s="120">
        <f>'Chart 8'!W37</f>
        <v>0</v>
      </c>
      <c r="E292" s="120">
        <f>'Chart 8'!X37</f>
        <v>0</v>
      </c>
      <c r="F292" s="121">
        <f>'Chart 8'!Y37</f>
        <v>0</v>
      </c>
      <c r="G292" s="120">
        <f>'Chart 8'!Z37</f>
        <v>0</v>
      </c>
      <c r="H292" s="120">
        <f>'Chart 8'!AA37</f>
        <v>0</v>
      </c>
      <c r="I292" s="2">
        <f>'Chart 8'!AB37</f>
        <v>0</v>
      </c>
      <c r="J292" s="2">
        <f>'Chart 8'!AC37</f>
        <v>0</v>
      </c>
      <c r="K292" s="2" cm="1">
        <f t="array" aca="1" ref="K292" ca="1">IF(B292=0,0,INDIRECT("MRN_"&amp;A292))</f>
        <v>0</v>
      </c>
      <c r="L292" s="2">
        <f t="shared" si="100"/>
        <v>0</v>
      </c>
      <c r="M292" s="2" t="str">
        <f t="shared" si="101"/>
        <v>No</v>
      </c>
      <c r="N292" s="2" t="str">
        <f t="shared" si="102"/>
        <v>No</v>
      </c>
      <c r="O292" s="2" t="str">
        <f t="shared" si="103"/>
        <v>No</v>
      </c>
      <c r="P292" s="2" t="str">
        <f t="shared" si="104"/>
        <v>No</v>
      </c>
    </row>
    <row r="293" spans="1:16" x14ac:dyDescent="0.25">
      <c r="A293" s="27">
        <v>8</v>
      </c>
      <c r="B293" s="120">
        <f>'Chart 8'!U38</f>
        <v>0</v>
      </c>
      <c r="C293" s="120">
        <f>'Chart 8'!V38</f>
        <v>0</v>
      </c>
      <c r="D293" s="120">
        <f>'Chart 8'!W38</f>
        <v>0</v>
      </c>
      <c r="E293" s="120">
        <f>'Chart 8'!X38</f>
        <v>0</v>
      </c>
      <c r="F293" s="121">
        <f>'Chart 8'!Y38</f>
        <v>0</v>
      </c>
      <c r="G293" s="120">
        <f>'Chart 8'!Z38</f>
        <v>0</v>
      </c>
      <c r="H293" s="120">
        <f>'Chart 8'!AA38</f>
        <v>0</v>
      </c>
      <c r="I293" s="2">
        <f>'Chart 8'!AB38</f>
        <v>0</v>
      </c>
      <c r="J293" s="2">
        <f>'Chart 8'!AC38</f>
        <v>0</v>
      </c>
      <c r="K293" s="2" cm="1">
        <f t="array" aca="1" ref="K293" ca="1">IF(B293=0,0,INDIRECT("MRN_"&amp;A293))</f>
        <v>0</v>
      </c>
      <c r="L293" s="2">
        <f t="shared" si="100"/>
        <v>0</v>
      </c>
      <c r="M293" s="2" t="str">
        <f t="shared" si="101"/>
        <v>No</v>
      </c>
      <c r="N293" s="2" t="str">
        <f t="shared" si="102"/>
        <v>No</v>
      </c>
      <c r="O293" s="2" t="str">
        <f t="shared" si="103"/>
        <v>No</v>
      </c>
      <c r="P293" s="2" t="str">
        <f t="shared" si="104"/>
        <v>No</v>
      </c>
    </row>
    <row r="294" spans="1:16" x14ac:dyDescent="0.25">
      <c r="A294" s="27">
        <v>9</v>
      </c>
      <c r="B294" s="120">
        <f>'Chart 9'!U9</f>
        <v>0</v>
      </c>
      <c r="C294" s="120">
        <f>'Chart 9'!V9</f>
        <v>0</v>
      </c>
      <c r="D294" s="120">
        <f>'Chart 9'!W9</f>
        <v>0</v>
      </c>
      <c r="E294" s="120">
        <f>'Chart 9'!X9</f>
        <v>0</v>
      </c>
      <c r="F294" s="121">
        <f>'Chart 9'!Y9</f>
        <v>0</v>
      </c>
      <c r="G294" s="120">
        <f>'Chart 9'!Z9</f>
        <v>0</v>
      </c>
      <c r="H294" s="120">
        <f>'Chart 9'!AA9</f>
        <v>0</v>
      </c>
      <c r="I294" s="2">
        <f>'Chart 9'!AB9</f>
        <v>0</v>
      </c>
      <c r="J294" s="2">
        <f>'Chart 9'!AC9</f>
        <v>0</v>
      </c>
      <c r="K294" s="2" cm="1">
        <f t="array" aca="1" ref="K294" ca="1">IF(B294=0,0,INDIRECT("MRN_"&amp;A294))</f>
        <v>0</v>
      </c>
      <c r="L294" s="2">
        <f t="shared" si="100"/>
        <v>0</v>
      </c>
      <c r="M294" s="2" t="str">
        <f t="shared" si="101"/>
        <v>No</v>
      </c>
      <c r="N294" s="2" t="str">
        <f t="shared" si="102"/>
        <v>No</v>
      </c>
      <c r="O294" s="2" t="str">
        <f t="shared" si="103"/>
        <v>No</v>
      </c>
      <c r="P294" s="2" t="str">
        <f t="shared" si="104"/>
        <v>No</v>
      </c>
    </row>
    <row r="295" spans="1:16" x14ac:dyDescent="0.25">
      <c r="A295" s="27">
        <v>9</v>
      </c>
      <c r="B295" s="120">
        <f>'Chart 9'!U10</f>
        <v>0</v>
      </c>
      <c r="C295" s="120">
        <f>'Chart 9'!V10</f>
        <v>0</v>
      </c>
      <c r="D295" s="120">
        <f>'Chart 9'!W10</f>
        <v>0</v>
      </c>
      <c r="E295" s="120">
        <f>'Chart 9'!X10</f>
        <v>0</v>
      </c>
      <c r="F295" s="121">
        <f>'Chart 9'!Y10</f>
        <v>0</v>
      </c>
      <c r="G295" s="120">
        <f>'Chart 9'!Z10</f>
        <v>0</v>
      </c>
      <c r="H295" s="120">
        <f>'Chart 9'!AA10</f>
        <v>0</v>
      </c>
      <c r="I295" s="2">
        <f>'Chart 9'!AB10</f>
        <v>0</v>
      </c>
      <c r="J295" s="2">
        <f>'Chart 9'!AC10</f>
        <v>0</v>
      </c>
      <c r="K295" s="2" cm="1">
        <f t="array" aca="1" ref="K295" ca="1">IF(B295=0,0,INDIRECT("MRN_"&amp;A295))</f>
        <v>0</v>
      </c>
      <c r="L295" s="2">
        <f t="shared" ref="L295:L296" si="105">IF(B295=0,0,"Chart_"&amp;A295)</f>
        <v>0</v>
      </c>
      <c r="M295" s="2" t="str">
        <f t="shared" ref="M295:M296" si="106">IF(I295=0,"No","Yes")</f>
        <v>No</v>
      </c>
      <c r="N295" s="2" t="str">
        <f t="shared" ref="N295:N296" si="107">IF(H295=0,"No","Yes")</f>
        <v>No</v>
      </c>
      <c r="O295" s="2" t="str">
        <f t="shared" ref="O295:O296" si="108">IF(N295="Yes","Yes","No")</f>
        <v>No</v>
      </c>
      <c r="P295" s="2" t="str">
        <f t="shared" ref="P295:P296" si="109">IF(M295="yes","Yes","No")</f>
        <v>No</v>
      </c>
    </row>
    <row r="296" spans="1:16" x14ac:dyDescent="0.25">
      <c r="A296" s="27">
        <v>9</v>
      </c>
      <c r="B296" s="120">
        <f>'Chart 9'!U11</f>
        <v>0</v>
      </c>
      <c r="C296" s="120">
        <f>'Chart 9'!V11</f>
        <v>0</v>
      </c>
      <c r="D296" s="120">
        <f>'Chart 9'!W11</f>
        <v>0</v>
      </c>
      <c r="E296" s="120">
        <f>'Chart 9'!X11</f>
        <v>0</v>
      </c>
      <c r="F296" s="121">
        <f>'Chart 9'!Y11</f>
        <v>0</v>
      </c>
      <c r="G296" s="120">
        <f>'Chart 9'!Z11</f>
        <v>0</v>
      </c>
      <c r="H296" s="120">
        <f>'Chart 9'!AA11</f>
        <v>0</v>
      </c>
      <c r="I296" s="2">
        <f>'Chart 9'!AB11</f>
        <v>0</v>
      </c>
      <c r="J296" s="2">
        <f>'Chart 9'!AC11</f>
        <v>0</v>
      </c>
      <c r="K296" s="2" cm="1">
        <f t="array" aca="1" ref="K296" ca="1">IF(B296=0,0,INDIRECT("MRN_"&amp;A296))</f>
        <v>0</v>
      </c>
      <c r="L296" s="2">
        <f t="shared" si="105"/>
        <v>0</v>
      </c>
      <c r="M296" s="2" t="str">
        <f t="shared" si="106"/>
        <v>No</v>
      </c>
      <c r="N296" s="2" t="str">
        <f t="shared" si="107"/>
        <v>No</v>
      </c>
      <c r="O296" s="2" t="str">
        <f t="shared" si="108"/>
        <v>No</v>
      </c>
      <c r="P296" s="2" t="str">
        <f t="shared" si="109"/>
        <v>No</v>
      </c>
    </row>
    <row r="297" spans="1:16" x14ac:dyDescent="0.25">
      <c r="A297" s="27">
        <v>9</v>
      </c>
      <c r="B297" s="120">
        <f>'Chart 9'!U12</f>
        <v>0</v>
      </c>
      <c r="C297" s="120">
        <f>'Chart 9'!V12</f>
        <v>0</v>
      </c>
      <c r="D297" s="120">
        <f>'Chart 9'!W12</f>
        <v>0</v>
      </c>
      <c r="E297" s="120">
        <f>'Chart 9'!X12</f>
        <v>0</v>
      </c>
      <c r="F297" s="121">
        <f>'Chart 9'!Y12</f>
        <v>0</v>
      </c>
      <c r="G297" s="120">
        <f>'Chart 9'!Z12</f>
        <v>0</v>
      </c>
      <c r="H297" s="120">
        <f>'Chart 9'!AA12</f>
        <v>0</v>
      </c>
      <c r="I297" s="2">
        <f>'Chart 9'!AB12</f>
        <v>0</v>
      </c>
      <c r="J297" s="2">
        <f>'Chart 9'!AC12</f>
        <v>0</v>
      </c>
      <c r="K297" s="2" cm="1">
        <f t="array" aca="1" ref="K297" ca="1">IF(B297=0,0,INDIRECT("MRN_"&amp;A297))</f>
        <v>0</v>
      </c>
      <c r="L297" s="2">
        <f t="shared" ref="L297:L324" si="110">IF(B297=0,0,"Chart_"&amp;A297)</f>
        <v>0</v>
      </c>
      <c r="M297" s="2" t="str">
        <f t="shared" ref="M297:M324" si="111">IF(I297=0,"No","Yes")</f>
        <v>No</v>
      </c>
      <c r="N297" s="2" t="str">
        <f t="shared" ref="N297:N324" si="112">IF(H297=0,"No","Yes")</f>
        <v>No</v>
      </c>
      <c r="O297" s="2" t="str">
        <f t="shared" ref="O297:O324" si="113">IF(N297="Yes","Yes","No")</f>
        <v>No</v>
      </c>
      <c r="P297" s="2" t="str">
        <f t="shared" ref="P297:P324" si="114">IF(M297="yes","Yes","No")</f>
        <v>No</v>
      </c>
    </row>
    <row r="298" spans="1:16" x14ac:dyDescent="0.25">
      <c r="A298" s="27">
        <v>9</v>
      </c>
      <c r="B298" s="120">
        <f>'Chart 9'!U13</f>
        <v>0</v>
      </c>
      <c r="C298" s="120">
        <f>'Chart 9'!V13</f>
        <v>0</v>
      </c>
      <c r="D298" s="120">
        <f>'Chart 9'!W13</f>
        <v>0</v>
      </c>
      <c r="E298" s="120">
        <f>'Chart 9'!X13</f>
        <v>0</v>
      </c>
      <c r="F298" s="121">
        <f>'Chart 9'!Y13</f>
        <v>0</v>
      </c>
      <c r="G298" s="120">
        <f>'Chart 9'!Z13</f>
        <v>0</v>
      </c>
      <c r="H298" s="120">
        <f>'Chart 9'!AA13</f>
        <v>0</v>
      </c>
      <c r="I298" s="2">
        <f>'Chart 9'!AB13</f>
        <v>0</v>
      </c>
      <c r="J298" s="2">
        <f>'Chart 9'!AC13</f>
        <v>0</v>
      </c>
      <c r="K298" s="2" cm="1">
        <f t="array" aca="1" ref="K298" ca="1">IF(B298=0,0,INDIRECT("MRN_"&amp;A298))</f>
        <v>0</v>
      </c>
      <c r="L298" s="2">
        <f t="shared" si="110"/>
        <v>0</v>
      </c>
      <c r="M298" s="2" t="str">
        <f t="shared" si="111"/>
        <v>No</v>
      </c>
      <c r="N298" s="2" t="str">
        <f t="shared" si="112"/>
        <v>No</v>
      </c>
      <c r="O298" s="2" t="str">
        <f t="shared" si="113"/>
        <v>No</v>
      </c>
      <c r="P298" s="2" t="str">
        <f t="shared" si="114"/>
        <v>No</v>
      </c>
    </row>
    <row r="299" spans="1:16" x14ac:dyDescent="0.25">
      <c r="A299" s="27">
        <v>9</v>
      </c>
      <c r="B299" s="120">
        <f>'Chart 9'!U14</f>
        <v>0</v>
      </c>
      <c r="C299" s="120">
        <f>'Chart 9'!V14</f>
        <v>0</v>
      </c>
      <c r="D299" s="120">
        <f>'Chart 9'!W14</f>
        <v>0</v>
      </c>
      <c r="E299" s="120">
        <f>'Chart 9'!X14</f>
        <v>0</v>
      </c>
      <c r="F299" s="121">
        <f>'Chart 9'!Y14</f>
        <v>0</v>
      </c>
      <c r="G299" s="120">
        <f>'Chart 9'!Z14</f>
        <v>0</v>
      </c>
      <c r="H299" s="120">
        <f>'Chart 9'!AA14</f>
        <v>0</v>
      </c>
      <c r="I299" s="2">
        <f>'Chart 9'!AB14</f>
        <v>0</v>
      </c>
      <c r="J299" s="2">
        <f>'Chart 9'!AC14</f>
        <v>0</v>
      </c>
      <c r="K299" s="2" cm="1">
        <f t="array" aca="1" ref="K299" ca="1">IF(B299=0,0,INDIRECT("MRN_"&amp;A299))</f>
        <v>0</v>
      </c>
      <c r="L299" s="2">
        <f t="shared" si="110"/>
        <v>0</v>
      </c>
      <c r="M299" s="2" t="str">
        <f t="shared" si="111"/>
        <v>No</v>
      </c>
      <c r="N299" s="2" t="str">
        <f t="shared" si="112"/>
        <v>No</v>
      </c>
      <c r="O299" s="2" t="str">
        <f t="shared" si="113"/>
        <v>No</v>
      </c>
      <c r="P299" s="2" t="str">
        <f t="shared" si="114"/>
        <v>No</v>
      </c>
    </row>
    <row r="300" spans="1:16" x14ac:dyDescent="0.25">
      <c r="A300" s="27">
        <v>9</v>
      </c>
      <c r="B300" s="120">
        <f>'Chart 9'!U15</f>
        <v>0</v>
      </c>
      <c r="C300" s="120">
        <f>'Chart 9'!V15</f>
        <v>0</v>
      </c>
      <c r="D300" s="120">
        <f>'Chart 9'!W15</f>
        <v>0</v>
      </c>
      <c r="E300" s="120">
        <f>'Chart 9'!X15</f>
        <v>0</v>
      </c>
      <c r="F300" s="121">
        <f>'Chart 9'!Y15</f>
        <v>0</v>
      </c>
      <c r="G300" s="120">
        <f>'Chart 9'!Z15</f>
        <v>0</v>
      </c>
      <c r="H300" s="120">
        <f>'Chart 9'!AA15</f>
        <v>0</v>
      </c>
      <c r="I300" s="2">
        <f>'Chart 9'!AB15</f>
        <v>0</v>
      </c>
      <c r="J300" s="2">
        <f>'Chart 9'!AC15</f>
        <v>0</v>
      </c>
      <c r="K300" s="2" cm="1">
        <f t="array" aca="1" ref="K300" ca="1">IF(B300=0,0,INDIRECT("MRN_"&amp;A300))</f>
        <v>0</v>
      </c>
      <c r="L300" s="2">
        <f t="shared" si="110"/>
        <v>0</v>
      </c>
      <c r="M300" s="2" t="str">
        <f t="shared" si="111"/>
        <v>No</v>
      </c>
      <c r="N300" s="2" t="str">
        <f t="shared" si="112"/>
        <v>No</v>
      </c>
      <c r="O300" s="2" t="str">
        <f t="shared" si="113"/>
        <v>No</v>
      </c>
      <c r="P300" s="2" t="str">
        <f t="shared" si="114"/>
        <v>No</v>
      </c>
    </row>
    <row r="301" spans="1:16" x14ac:dyDescent="0.25">
      <c r="A301" s="27">
        <v>9</v>
      </c>
      <c r="B301" s="120">
        <f>'Chart 9'!U16</f>
        <v>0</v>
      </c>
      <c r="C301" s="120">
        <f>'Chart 9'!V16</f>
        <v>0</v>
      </c>
      <c r="D301" s="120">
        <f>'Chart 9'!W16</f>
        <v>0</v>
      </c>
      <c r="E301" s="120">
        <f>'Chart 9'!X16</f>
        <v>0</v>
      </c>
      <c r="F301" s="121">
        <f>'Chart 9'!Y16</f>
        <v>0</v>
      </c>
      <c r="G301" s="120">
        <f>'Chart 9'!Z16</f>
        <v>0</v>
      </c>
      <c r="H301" s="120">
        <f>'Chart 9'!AA16</f>
        <v>0</v>
      </c>
      <c r="I301" s="2">
        <f>'Chart 9'!AB16</f>
        <v>0</v>
      </c>
      <c r="J301" s="2">
        <f>'Chart 9'!AC16</f>
        <v>0</v>
      </c>
      <c r="K301" s="2" cm="1">
        <f t="array" aca="1" ref="K301" ca="1">IF(B301=0,0,INDIRECT("MRN_"&amp;A301))</f>
        <v>0</v>
      </c>
      <c r="L301" s="2">
        <f t="shared" si="110"/>
        <v>0</v>
      </c>
      <c r="M301" s="2" t="str">
        <f t="shared" si="111"/>
        <v>No</v>
      </c>
      <c r="N301" s="2" t="str">
        <f t="shared" si="112"/>
        <v>No</v>
      </c>
      <c r="O301" s="2" t="str">
        <f t="shared" si="113"/>
        <v>No</v>
      </c>
      <c r="P301" s="2" t="str">
        <f t="shared" si="114"/>
        <v>No</v>
      </c>
    </row>
    <row r="302" spans="1:16" x14ac:dyDescent="0.25">
      <c r="A302" s="27">
        <v>9</v>
      </c>
      <c r="B302" s="120">
        <f>'Chart 9'!U17</f>
        <v>0</v>
      </c>
      <c r="C302" s="120">
        <f>'Chart 9'!V17</f>
        <v>0</v>
      </c>
      <c r="D302" s="120">
        <f>'Chart 9'!W17</f>
        <v>0</v>
      </c>
      <c r="E302" s="120">
        <f>'Chart 9'!X17</f>
        <v>0</v>
      </c>
      <c r="F302" s="121">
        <f>'Chart 9'!Y17</f>
        <v>0</v>
      </c>
      <c r="G302" s="120">
        <f>'Chart 9'!Z17</f>
        <v>0</v>
      </c>
      <c r="H302" s="120">
        <f>'Chart 9'!AA17</f>
        <v>0</v>
      </c>
      <c r="I302" s="2">
        <f>'Chart 9'!AB17</f>
        <v>0</v>
      </c>
      <c r="J302" s="2">
        <f>'Chart 9'!AC17</f>
        <v>0</v>
      </c>
      <c r="K302" s="2" cm="1">
        <f t="array" aca="1" ref="K302" ca="1">IF(B302=0,0,INDIRECT("MRN_"&amp;A302))</f>
        <v>0</v>
      </c>
      <c r="L302" s="2">
        <f t="shared" si="110"/>
        <v>0</v>
      </c>
      <c r="M302" s="2" t="str">
        <f t="shared" si="111"/>
        <v>No</v>
      </c>
      <c r="N302" s="2" t="str">
        <f t="shared" si="112"/>
        <v>No</v>
      </c>
      <c r="O302" s="2" t="str">
        <f t="shared" si="113"/>
        <v>No</v>
      </c>
      <c r="P302" s="2" t="str">
        <f t="shared" si="114"/>
        <v>No</v>
      </c>
    </row>
    <row r="303" spans="1:16" x14ac:dyDescent="0.25">
      <c r="A303" s="27">
        <v>9</v>
      </c>
      <c r="B303" s="120">
        <f>'Chart 9'!U18</f>
        <v>0</v>
      </c>
      <c r="C303" s="120">
        <f>'Chart 9'!V18</f>
        <v>0</v>
      </c>
      <c r="D303" s="120">
        <f>'Chart 9'!W18</f>
        <v>0</v>
      </c>
      <c r="E303" s="120">
        <f>'Chart 9'!X18</f>
        <v>0</v>
      </c>
      <c r="F303" s="121">
        <f>'Chart 9'!Y18</f>
        <v>0</v>
      </c>
      <c r="G303" s="120">
        <f>'Chart 9'!Z18</f>
        <v>0</v>
      </c>
      <c r="H303" s="120">
        <f>'Chart 9'!AA18</f>
        <v>0</v>
      </c>
      <c r="I303" s="2">
        <f>'Chart 9'!AB18</f>
        <v>0</v>
      </c>
      <c r="J303" s="2">
        <f>'Chart 9'!AC18</f>
        <v>0</v>
      </c>
      <c r="K303" s="2" cm="1">
        <f t="array" aca="1" ref="K303" ca="1">IF(B303=0,0,INDIRECT("MRN_"&amp;A303))</f>
        <v>0</v>
      </c>
      <c r="L303" s="2">
        <f t="shared" si="110"/>
        <v>0</v>
      </c>
      <c r="M303" s="2" t="str">
        <f t="shared" si="111"/>
        <v>No</v>
      </c>
      <c r="N303" s="2" t="str">
        <f t="shared" si="112"/>
        <v>No</v>
      </c>
      <c r="O303" s="2" t="str">
        <f t="shared" si="113"/>
        <v>No</v>
      </c>
      <c r="P303" s="2" t="str">
        <f t="shared" si="114"/>
        <v>No</v>
      </c>
    </row>
    <row r="304" spans="1:16" x14ac:dyDescent="0.25">
      <c r="A304" s="27">
        <v>9</v>
      </c>
      <c r="B304" s="120">
        <f>'Chart 9'!U19</f>
        <v>0</v>
      </c>
      <c r="C304" s="120">
        <f>'Chart 9'!V19</f>
        <v>0</v>
      </c>
      <c r="D304" s="120">
        <f>'Chart 9'!W19</f>
        <v>0</v>
      </c>
      <c r="E304" s="120">
        <f>'Chart 9'!X19</f>
        <v>0</v>
      </c>
      <c r="F304" s="121">
        <f>'Chart 9'!Y19</f>
        <v>0</v>
      </c>
      <c r="G304" s="120">
        <f>'Chart 9'!Z19</f>
        <v>0</v>
      </c>
      <c r="H304" s="120">
        <f>'Chart 9'!AA19</f>
        <v>0</v>
      </c>
      <c r="I304" s="2">
        <f>'Chart 9'!AB19</f>
        <v>0</v>
      </c>
      <c r="J304" s="2">
        <f>'Chart 9'!AC19</f>
        <v>0</v>
      </c>
      <c r="K304" s="2" cm="1">
        <f t="array" aca="1" ref="K304" ca="1">IF(B304=0,0,INDIRECT("MRN_"&amp;A304))</f>
        <v>0</v>
      </c>
      <c r="L304" s="2">
        <f t="shared" si="110"/>
        <v>0</v>
      </c>
      <c r="M304" s="2" t="str">
        <f t="shared" si="111"/>
        <v>No</v>
      </c>
      <c r="N304" s="2" t="str">
        <f t="shared" si="112"/>
        <v>No</v>
      </c>
      <c r="O304" s="2" t="str">
        <f t="shared" si="113"/>
        <v>No</v>
      </c>
      <c r="P304" s="2" t="str">
        <f t="shared" si="114"/>
        <v>No</v>
      </c>
    </row>
    <row r="305" spans="1:16" x14ac:dyDescent="0.25">
      <c r="A305" s="27">
        <v>9</v>
      </c>
      <c r="B305" s="120">
        <f>'Chart 9'!U20</f>
        <v>0</v>
      </c>
      <c r="C305" s="120">
        <f>'Chart 9'!V20</f>
        <v>0</v>
      </c>
      <c r="D305" s="120">
        <f>'Chart 9'!W20</f>
        <v>0</v>
      </c>
      <c r="E305" s="120">
        <f>'Chart 9'!X20</f>
        <v>0</v>
      </c>
      <c r="F305" s="121">
        <f>'Chart 9'!Y20</f>
        <v>0</v>
      </c>
      <c r="G305" s="120">
        <f>'Chart 9'!Z20</f>
        <v>0</v>
      </c>
      <c r="H305" s="120">
        <f>'Chart 9'!AA20</f>
        <v>0</v>
      </c>
      <c r="I305" s="2">
        <f>'Chart 9'!AB20</f>
        <v>0</v>
      </c>
      <c r="J305" s="2">
        <f>'Chart 9'!AC20</f>
        <v>0</v>
      </c>
      <c r="K305" s="2" cm="1">
        <f t="array" aca="1" ref="K305" ca="1">IF(B305=0,0,INDIRECT("MRN_"&amp;A305))</f>
        <v>0</v>
      </c>
      <c r="L305" s="2">
        <f t="shared" si="110"/>
        <v>0</v>
      </c>
      <c r="M305" s="2" t="str">
        <f t="shared" si="111"/>
        <v>No</v>
      </c>
      <c r="N305" s="2" t="str">
        <f t="shared" si="112"/>
        <v>No</v>
      </c>
      <c r="O305" s="2" t="str">
        <f t="shared" si="113"/>
        <v>No</v>
      </c>
      <c r="P305" s="2" t="str">
        <f t="shared" si="114"/>
        <v>No</v>
      </c>
    </row>
    <row r="306" spans="1:16" x14ac:dyDescent="0.25">
      <c r="A306" s="27">
        <v>9</v>
      </c>
      <c r="B306" s="120">
        <f>'Chart 9'!U21</f>
        <v>0</v>
      </c>
      <c r="C306" s="120">
        <f>'Chart 9'!V21</f>
        <v>0</v>
      </c>
      <c r="D306" s="120">
        <f>'Chart 9'!W21</f>
        <v>0</v>
      </c>
      <c r="E306" s="120">
        <f>'Chart 9'!X21</f>
        <v>0</v>
      </c>
      <c r="F306" s="121">
        <f>'Chart 9'!Y21</f>
        <v>0</v>
      </c>
      <c r="G306" s="120">
        <f>'Chart 9'!Z21</f>
        <v>0</v>
      </c>
      <c r="H306" s="120">
        <f>'Chart 9'!AA21</f>
        <v>0</v>
      </c>
      <c r="I306" s="2">
        <f>'Chart 9'!AB21</f>
        <v>0</v>
      </c>
      <c r="J306" s="2">
        <f>'Chart 9'!AC21</f>
        <v>0</v>
      </c>
      <c r="K306" s="2" cm="1">
        <f t="array" aca="1" ref="K306" ca="1">IF(B306=0,0,INDIRECT("MRN_"&amp;A306))</f>
        <v>0</v>
      </c>
      <c r="L306" s="2">
        <f t="shared" si="110"/>
        <v>0</v>
      </c>
      <c r="M306" s="2" t="str">
        <f t="shared" si="111"/>
        <v>No</v>
      </c>
      <c r="N306" s="2" t="str">
        <f t="shared" si="112"/>
        <v>No</v>
      </c>
      <c r="O306" s="2" t="str">
        <f t="shared" si="113"/>
        <v>No</v>
      </c>
      <c r="P306" s="2" t="str">
        <f t="shared" si="114"/>
        <v>No</v>
      </c>
    </row>
    <row r="307" spans="1:16" x14ac:dyDescent="0.25">
      <c r="A307" s="27">
        <v>9</v>
      </c>
      <c r="B307" s="120">
        <f>'Chart 9'!U22</f>
        <v>0</v>
      </c>
      <c r="C307" s="120">
        <f>'Chart 9'!V22</f>
        <v>0</v>
      </c>
      <c r="D307" s="120">
        <f>'Chart 9'!W22</f>
        <v>0</v>
      </c>
      <c r="E307" s="120">
        <f>'Chart 9'!X22</f>
        <v>0</v>
      </c>
      <c r="F307" s="121">
        <f>'Chart 9'!Y22</f>
        <v>0</v>
      </c>
      <c r="G307" s="120">
        <f>'Chart 9'!Z22</f>
        <v>0</v>
      </c>
      <c r="H307" s="120">
        <f>'Chart 9'!AA22</f>
        <v>0</v>
      </c>
      <c r="I307" s="2">
        <f>'Chart 9'!AB22</f>
        <v>0</v>
      </c>
      <c r="J307" s="2">
        <f>'Chart 9'!AC22</f>
        <v>0</v>
      </c>
      <c r="K307" s="2" cm="1">
        <f t="array" aca="1" ref="K307" ca="1">IF(B307=0,0,INDIRECT("MRN_"&amp;A307))</f>
        <v>0</v>
      </c>
      <c r="L307" s="2">
        <f t="shared" si="110"/>
        <v>0</v>
      </c>
      <c r="M307" s="2" t="str">
        <f t="shared" si="111"/>
        <v>No</v>
      </c>
      <c r="N307" s="2" t="str">
        <f t="shared" si="112"/>
        <v>No</v>
      </c>
      <c r="O307" s="2" t="str">
        <f t="shared" si="113"/>
        <v>No</v>
      </c>
      <c r="P307" s="2" t="str">
        <f t="shared" si="114"/>
        <v>No</v>
      </c>
    </row>
    <row r="308" spans="1:16" x14ac:dyDescent="0.25">
      <c r="A308" s="27">
        <v>9</v>
      </c>
      <c r="B308" s="120">
        <f>'Chart 9'!U23</f>
        <v>0</v>
      </c>
      <c r="C308" s="120">
        <f>'Chart 9'!V23</f>
        <v>0</v>
      </c>
      <c r="D308" s="120">
        <f>'Chart 9'!W23</f>
        <v>0</v>
      </c>
      <c r="E308" s="120">
        <f>'Chart 9'!X23</f>
        <v>0</v>
      </c>
      <c r="F308" s="121">
        <f>'Chart 9'!Y23</f>
        <v>0</v>
      </c>
      <c r="G308" s="120">
        <f>'Chart 9'!Z23</f>
        <v>0</v>
      </c>
      <c r="H308" s="120">
        <f>'Chart 9'!AA23</f>
        <v>0</v>
      </c>
      <c r="I308" s="2">
        <f>'Chart 9'!AB23</f>
        <v>0</v>
      </c>
      <c r="J308" s="2">
        <f>'Chart 9'!AC23</f>
        <v>0</v>
      </c>
      <c r="K308" s="2" cm="1">
        <f t="array" aca="1" ref="K308" ca="1">IF(B308=0,0,INDIRECT("MRN_"&amp;A308))</f>
        <v>0</v>
      </c>
      <c r="L308" s="2">
        <f t="shared" si="110"/>
        <v>0</v>
      </c>
      <c r="M308" s="2" t="str">
        <f t="shared" si="111"/>
        <v>No</v>
      </c>
      <c r="N308" s="2" t="str">
        <f t="shared" si="112"/>
        <v>No</v>
      </c>
      <c r="O308" s="2" t="str">
        <f t="shared" si="113"/>
        <v>No</v>
      </c>
      <c r="P308" s="2" t="str">
        <f t="shared" si="114"/>
        <v>No</v>
      </c>
    </row>
    <row r="309" spans="1:16" x14ac:dyDescent="0.25">
      <c r="A309" s="27">
        <v>9</v>
      </c>
      <c r="B309" s="120">
        <f>'Chart 9'!U24</f>
        <v>0</v>
      </c>
      <c r="C309" s="120">
        <f>'Chart 9'!V24</f>
        <v>0</v>
      </c>
      <c r="D309" s="120">
        <f>'Chart 9'!W24</f>
        <v>0</v>
      </c>
      <c r="E309" s="120">
        <f>'Chart 9'!X24</f>
        <v>0</v>
      </c>
      <c r="F309" s="121">
        <f>'Chart 9'!Y24</f>
        <v>0</v>
      </c>
      <c r="G309" s="120">
        <f>'Chart 9'!Z24</f>
        <v>0</v>
      </c>
      <c r="H309" s="120">
        <f>'Chart 9'!AA24</f>
        <v>0</v>
      </c>
      <c r="I309" s="2">
        <f>'Chart 9'!AB24</f>
        <v>0</v>
      </c>
      <c r="J309" s="2">
        <f>'Chart 9'!AC24</f>
        <v>0</v>
      </c>
      <c r="K309" s="2" cm="1">
        <f t="array" aca="1" ref="K309" ca="1">IF(B309=0,0,INDIRECT("MRN_"&amp;A309))</f>
        <v>0</v>
      </c>
      <c r="L309" s="2">
        <f t="shared" si="110"/>
        <v>0</v>
      </c>
      <c r="M309" s="2" t="str">
        <f t="shared" si="111"/>
        <v>No</v>
      </c>
      <c r="N309" s="2" t="str">
        <f t="shared" si="112"/>
        <v>No</v>
      </c>
      <c r="O309" s="2" t="str">
        <f t="shared" si="113"/>
        <v>No</v>
      </c>
      <c r="P309" s="2" t="str">
        <f t="shared" si="114"/>
        <v>No</v>
      </c>
    </row>
    <row r="310" spans="1:16" x14ac:dyDescent="0.25">
      <c r="A310" s="27">
        <v>9</v>
      </c>
      <c r="B310" s="120">
        <f>'Chart 9'!U25</f>
        <v>0</v>
      </c>
      <c r="C310" s="120">
        <f>'Chart 9'!V25</f>
        <v>0</v>
      </c>
      <c r="D310" s="120">
        <f>'Chart 9'!W25</f>
        <v>0</v>
      </c>
      <c r="E310" s="120">
        <f>'Chart 9'!X25</f>
        <v>0</v>
      </c>
      <c r="F310" s="121">
        <f>'Chart 9'!Y25</f>
        <v>0</v>
      </c>
      <c r="G310" s="120">
        <f>'Chart 9'!Z25</f>
        <v>0</v>
      </c>
      <c r="H310" s="120">
        <f>'Chart 9'!AA25</f>
        <v>0</v>
      </c>
      <c r="I310" s="2">
        <f>'Chart 9'!AB25</f>
        <v>0</v>
      </c>
      <c r="J310" s="2">
        <f>'Chart 9'!AC25</f>
        <v>0</v>
      </c>
      <c r="K310" s="2" cm="1">
        <f t="array" aca="1" ref="K310" ca="1">IF(B310=0,0,INDIRECT("MRN_"&amp;A310))</f>
        <v>0</v>
      </c>
      <c r="L310" s="2">
        <f t="shared" si="110"/>
        <v>0</v>
      </c>
      <c r="M310" s="2" t="str">
        <f t="shared" si="111"/>
        <v>No</v>
      </c>
      <c r="N310" s="2" t="str">
        <f t="shared" si="112"/>
        <v>No</v>
      </c>
      <c r="O310" s="2" t="str">
        <f t="shared" si="113"/>
        <v>No</v>
      </c>
      <c r="P310" s="2" t="str">
        <f t="shared" si="114"/>
        <v>No</v>
      </c>
    </row>
    <row r="311" spans="1:16" x14ac:dyDescent="0.25">
      <c r="A311" s="27">
        <v>9</v>
      </c>
      <c r="B311" s="120">
        <f>'Chart 9'!U26</f>
        <v>0</v>
      </c>
      <c r="C311" s="120">
        <f>'Chart 9'!V26</f>
        <v>0</v>
      </c>
      <c r="D311" s="120">
        <f>'Chart 9'!W26</f>
        <v>0</v>
      </c>
      <c r="E311" s="120">
        <f>'Chart 9'!X26</f>
        <v>0</v>
      </c>
      <c r="F311" s="121">
        <f>'Chart 9'!Y26</f>
        <v>0</v>
      </c>
      <c r="G311" s="120">
        <f>'Chart 9'!Z26</f>
        <v>0</v>
      </c>
      <c r="H311" s="120">
        <f>'Chart 9'!AA26</f>
        <v>0</v>
      </c>
      <c r="I311" s="2">
        <f>'Chart 9'!AB26</f>
        <v>0</v>
      </c>
      <c r="J311" s="2">
        <f>'Chart 9'!AC26</f>
        <v>0</v>
      </c>
      <c r="K311" s="2" cm="1">
        <f t="array" aca="1" ref="K311" ca="1">IF(B311=0,0,INDIRECT("MRN_"&amp;A311))</f>
        <v>0</v>
      </c>
      <c r="L311" s="2">
        <f t="shared" si="110"/>
        <v>0</v>
      </c>
      <c r="M311" s="2" t="str">
        <f t="shared" si="111"/>
        <v>No</v>
      </c>
      <c r="N311" s="2" t="str">
        <f t="shared" si="112"/>
        <v>No</v>
      </c>
      <c r="O311" s="2" t="str">
        <f t="shared" si="113"/>
        <v>No</v>
      </c>
      <c r="P311" s="2" t="str">
        <f t="shared" si="114"/>
        <v>No</v>
      </c>
    </row>
    <row r="312" spans="1:16" x14ac:dyDescent="0.25">
      <c r="A312" s="27">
        <v>9</v>
      </c>
      <c r="B312" s="120">
        <f>'Chart 9'!U27</f>
        <v>0</v>
      </c>
      <c r="C312" s="120">
        <f>'Chart 9'!V27</f>
        <v>0</v>
      </c>
      <c r="D312" s="120">
        <f>'Chart 9'!W27</f>
        <v>0</v>
      </c>
      <c r="E312" s="120">
        <f>'Chart 9'!X27</f>
        <v>0</v>
      </c>
      <c r="F312" s="121">
        <f>'Chart 9'!Y27</f>
        <v>0</v>
      </c>
      <c r="G312" s="120">
        <f>'Chart 9'!Z27</f>
        <v>0</v>
      </c>
      <c r="H312" s="120">
        <f>'Chart 9'!AA27</f>
        <v>0</v>
      </c>
      <c r="I312" s="2">
        <f>'Chart 9'!AB27</f>
        <v>0</v>
      </c>
      <c r="J312" s="2">
        <f>'Chart 9'!AC27</f>
        <v>0</v>
      </c>
      <c r="K312" s="2" cm="1">
        <f t="array" aca="1" ref="K312" ca="1">IF(B312=0,0,INDIRECT("MRN_"&amp;A312))</f>
        <v>0</v>
      </c>
      <c r="L312" s="2">
        <f t="shared" si="110"/>
        <v>0</v>
      </c>
      <c r="M312" s="2" t="str">
        <f t="shared" si="111"/>
        <v>No</v>
      </c>
      <c r="N312" s="2" t="str">
        <f t="shared" si="112"/>
        <v>No</v>
      </c>
      <c r="O312" s="2" t="str">
        <f t="shared" si="113"/>
        <v>No</v>
      </c>
      <c r="P312" s="2" t="str">
        <f t="shared" si="114"/>
        <v>No</v>
      </c>
    </row>
    <row r="313" spans="1:16" x14ac:dyDescent="0.25">
      <c r="A313" s="27">
        <v>9</v>
      </c>
      <c r="B313" s="120">
        <f>'Chart 9'!U28</f>
        <v>0</v>
      </c>
      <c r="C313" s="120">
        <f>'Chart 9'!V28</f>
        <v>0</v>
      </c>
      <c r="D313" s="120">
        <f>'Chart 9'!W28</f>
        <v>0</v>
      </c>
      <c r="E313" s="120">
        <f>'Chart 9'!X28</f>
        <v>0</v>
      </c>
      <c r="F313" s="121">
        <f>'Chart 9'!Y28</f>
        <v>0</v>
      </c>
      <c r="G313" s="120">
        <f>'Chart 9'!Z28</f>
        <v>0</v>
      </c>
      <c r="H313" s="120">
        <f>'Chart 9'!AA28</f>
        <v>0</v>
      </c>
      <c r="I313" s="2">
        <f>'Chart 9'!AB28</f>
        <v>0</v>
      </c>
      <c r="J313" s="2">
        <f>'Chart 9'!AC28</f>
        <v>0</v>
      </c>
      <c r="K313" s="2" cm="1">
        <f t="array" aca="1" ref="K313" ca="1">IF(B313=0,0,INDIRECT("MRN_"&amp;A313))</f>
        <v>0</v>
      </c>
      <c r="L313" s="2">
        <f t="shared" si="110"/>
        <v>0</v>
      </c>
      <c r="M313" s="2" t="str">
        <f t="shared" si="111"/>
        <v>No</v>
      </c>
      <c r="N313" s="2" t="str">
        <f t="shared" si="112"/>
        <v>No</v>
      </c>
      <c r="O313" s="2" t="str">
        <f t="shared" si="113"/>
        <v>No</v>
      </c>
      <c r="P313" s="2" t="str">
        <f t="shared" si="114"/>
        <v>No</v>
      </c>
    </row>
    <row r="314" spans="1:16" x14ac:dyDescent="0.25">
      <c r="A314" s="27">
        <v>9</v>
      </c>
      <c r="B314" s="120">
        <f>'Chart 9'!U29</f>
        <v>0</v>
      </c>
      <c r="C314" s="120">
        <f>'Chart 9'!V29</f>
        <v>0</v>
      </c>
      <c r="D314" s="120">
        <f>'Chart 9'!W29</f>
        <v>0</v>
      </c>
      <c r="E314" s="120">
        <f>'Chart 9'!X29</f>
        <v>0</v>
      </c>
      <c r="F314" s="121">
        <f>'Chart 9'!Y29</f>
        <v>0</v>
      </c>
      <c r="G314" s="120">
        <f>'Chart 9'!Z29</f>
        <v>0</v>
      </c>
      <c r="H314" s="120">
        <f>'Chart 9'!AA29</f>
        <v>0</v>
      </c>
      <c r="I314" s="2">
        <f>'Chart 9'!AB29</f>
        <v>0</v>
      </c>
      <c r="J314" s="2">
        <f>'Chart 9'!AC29</f>
        <v>0</v>
      </c>
      <c r="K314" s="2" cm="1">
        <f t="array" aca="1" ref="K314" ca="1">IF(B314=0,0,INDIRECT("MRN_"&amp;A314))</f>
        <v>0</v>
      </c>
      <c r="L314" s="2">
        <f t="shared" si="110"/>
        <v>0</v>
      </c>
      <c r="M314" s="2" t="str">
        <f t="shared" si="111"/>
        <v>No</v>
      </c>
      <c r="N314" s="2" t="str">
        <f t="shared" si="112"/>
        <v>No</v>
      </c>
      <c r="O314" s="2" t="str">
        <f t="shared" si="113"/>
        <v>No</v>
      </c>
      <c r="P314" s="2" t="str">
        <f t="shared" si="114"/>
        <v>No</v>
      </c>
    </row>
    <row r="315" spans="1:16" x14ac:dyDescent="0.25">
      <c r="A315" s="27">
        <v>9</v>
      </c>
      <c r="B315" s="120">
        <f>'Chart 9'!U30</f>
        <v>0</v>
      </c>
      <c r="C315" s="120">
        <f>'Chart 9'!V30</f>
        <v>0</v>
      </c>
      <c r="D315" s="120">
        <f>'Chart 9'!W30</f>
        <v>0</v>
      </c>
      <c r="E315" s="120">
        <f>'Chart 9'!X30</f>
        <v>0</v>
      </c>
      <c r="F315" s="121">
        <f>'Chart 9'!Y30</f>
        <v>0</v>
      </c>
      <c r="G315" s="120">
        <f>'Chart 9'!Z30</f>
        <v>0</v>
      </c>
      <c r="H315" s="120">
        <f>'Chart 9'!AA30</f>
        <v>0</v>
      </c>
      <c r="I315" s="2">
        <f>'Chart 9'!AB30</f>
        <v>0</v>
      </c>
      <c r="J315" s="2">
        <f>'Chart 9'!AC30</f>
        <v>0</v>
      </c>
      <c r="K315" s="2" cm="1">
        <f t="array" aca="1" ref="K315" ca="1">IF(B315=0,0,INDIRECT("MRN_"&amp;A315))</f>
        <v>0</v>
      </c>
      <c r="L315" s="2">
        <f t="shared" si="110"/>
        <v>0</v>
      </c>
      <c r="M315" s="2" t="str">
        <f t="shared" si="111"/>
        <v>No</v>
      </c>
      <c r="N315" s="2" t="str">
        <f t="shared" si="112"/>
        <v>No</v>
      </c>
      <c r="O315" s="2" t="str">
        <f t="shared" si="113"/>
        <v>No</v>
      </c>
      <c r="P315" s="2" t="str">
        <f t="shared" si="114"/>
        <v>No</v>
      </c>
    </row>
    <row r="316" spans="1:16" x14ac:dyDescent="0.25">
      <c r="A316" s="27">
        <v>9</v>
      </c>
      <c r="B316" s="120">
        <f>'Chart 9'!U31</f>
        <v>0</v>
      </c>
      <c r="C316" s="120">
        <f>'Chart 9'!V31</f>
        <v>0</v>
      </c>
      <c r="D316" s="120">
        <f>'Chart 9'!W31</f>
        <v>0</v>
      </c>
      <c r="E316" s="120">
        <f>'Chart 9'!X31</f>
        <v>0</v>
      </c>
      <c r="F316" s="121">
        <f>'Chart 9'!Y31</f>
        <v>0</v>
      </c>
      <c r="G316" s="120">
        <f>'Chart 9'!Z31</f>
        <v>0</v>
      </c>
      <c r="H316" s="120">
        <f>'Chart 9'!AA31</f>
        <v>0</v>
      </c>
      <c r="I316" s="2">
        <f>'Chart 9'!AB31</f>
        <v>0</v>
      </c>
      <c r="J316" s="2">
        <f>'Chart 9'!AC31</f>
        <v>0</v>
      </c>
      <c r="K316" s="2" cm="1">
        <f t="array" aca="1" ref="K316" ca="1">IF(B316=0,0,INDIRECT("MRN_"&amp;A316))</f>
        <v>0</v>
      </c>
      <c r="L316" s="2">
        <f t="shared" si="110"/>
        <v>0</v>
      </c>
      <c r="M316" s="2" t="str">
        <f t="shared" si="111"/>
        <v>No</v>
      </c>
      <c r="N316" s="2" t="str">
        <f t="shared" si="112"/>
        <v>No</v>
      </c>
      <c r="O316" s="2" t="str">
        <f t="shared" si="113"/>
        <v>No</v>
      </c>
      <c r="P316" s="2" t="str">
        <f t="shared" si="114"/>
        <v>No</v>
      </c>
    </row>
    <row r="317" spans="1:16" x14ac:dyDescent="0.25">
      <c r="A317" s="27">
        <v>9</v>
      </c>
      <c r="B317" s="120">
        <f>'Chart 9'!U32</f>
        <v>0</v>
      </c>
      <c r="C317" s="120">
        <f>'Chart 9'!V32</f>
        <v>0</v>
      </c>
      <c r="D317" s="120">
        <f>'Chart 9'!W32</f>
        <v>0</v>
      </c>
      <c r="E317" s="120">
        <f>'Chart 9'!X32</f>
        <v>0</v>
      </c>
      <c r="F317" s="121">
        <f>'Chart 9'!Y32</f>
        <v>0</v>
      </c>
      <c r="G317" s="120">
        <f>'Chart 9'!Z32</f>
        <v>0</v>
      </c>
      <c r="H317" s="120">
        <f>'Chart 9'!AA32</f>
        <v>0</v>
      </c>
      <c r="I317" s="2">
        <f>'Chart 9'!AB32</f>
        <v>0</v>
      </c>
      <c r="J317" s="2">
        <f>'Chart 9'!AC32</f>
        <v>0</v>
      </c>
      <c r="K317" s="2" cm="1">
        <f t="array" aca="1" ref="K317" ca="1">IF(B317=0,0,INDIRECT("MRN_"&amp;A317))</f>
        <v>0</v>
      </c>
      <c r="L317" s="2">
        <f t="shared" si="110"/>
        <v>0</v>
      </c>
      <c r="M317" s="2" t="str">
        <f t="shared" si="111"/>
        <v>No</v>
      </c>
      <c r="N317" s="2" t="str">
        <f t="shared" si="112"/>
        <v>No</v>
      </c>
      <c r="O317" s="2" t="str">
        <f t="shared" si="113"/>
        <v>No</v>
      </c>
      <c r="P317" s="2" t="str">
        <f t="shared" si="114"/>
        <v>No</v>
      </c>
    </row>
    <row r="318" spans="1:16" x14ac:dyDescent="0.25">
      <c r="A318" s="27">
        <v>9</v>
      </c>
      <c r="B318" s="120">
        <f>'Chart 9'!U33</f>
        <v>0</v>
      </c>
      <c r="C318" s="120">
        <f>'Chart 9'!V33</f>
        <v>0</v>
      </c>
      <c r="D318" s="120">
        <f>'Chart 9'!W33</f>
        <v>0</v>
      </c>
      <c r="E318" s="120">
        <f>'Chart 9'!X33</f>
        <v>0</v>
      </c>
      <c r="F318" s="121">
        <f>'Chart 9'!Y33</f>
        <v>0</v>
      </c>
      <c r="G318" s="120">
        <f>'Chart 9'!Z33</f>
        <v>0</v>
      </c>
      <c r="H318" s="120">
        <f>'Chart 9'!AA33</f>
        <v>0</v>
      </c>
      <c r="I318" s="2">
        <f>'Chart 9'!AB33</f>
        <v>0</v>
      </c>
      <c r="J318" s="2">
        <f>'Chart 9'!AC33</f>
        <v>0</v>
      </c>
      <c r="K318" s="2" cm="1">
        <f t="array" aca="1" ref="K318" ca="1">IF(B318=0,0,INDIRECT("MRN_"&amp;A318))</f>
        <v>0</v>
      </c>
      <c r="L318" s="2">
        <f t="shared" si="110"/>
        <v>0</v>
      </c>
      <c r="M318" s="2" t="str">
        <f t="shared" si="111"/>
        <v>No</v>
      </c>
      <c r="N318" s="2" t="str">
        <f t="shared" si="112"/>
        <v>No</v>
      </c>
      <c r="O318" s="2" t="str">
        <f t="shared" si="113"/>
        <v>No</v>
      </c>
      <c r="P318" s="2" t="str">
        <f t="shared" si="114"/>
        <v>No</v>
      </c>
    </row>
    <row r="319" spans="1:16" x14ac:dyDescent="0.25">
      <c r="A319" s="27">
        <v>9</v>
      </c>
      <c r="B319" s="120">
        <f>'Chart 9'!U34</f>
        <v>0</v>
      </c>
      <c r="C319" s="120">
        <f>'Chart 9'!V34</f>
        <v>0</v>
      </c>
      <c r="D319" s="120">
        <f>'Chart 9'!W34</f>
        <v>0</v>
      </c>
      <c r="E319" s="120">
        <f>'Chart 9'!X34</f>
        <v>0</v>
      </c>
      <c r="F319" s="121">
        <f>'Chart 9'!Y34</f>
        <v>0</v>
      </c>
      <c r="G319" s="120">
        <f>'Chart 9'!Z34</f>
        <v>0</v>
      </c>
      <c r="H319" s="120">
        <f>'Chart 9'!AA34</f>
        <v>0</v>
      </c>
      <c r="I319" s="2">
        <f>'Chart 9'!AB34</f>
        <v>0</v>
      </c>
      <c r="J319" s="2">
        <f>'Chart 9'!AC34</f>
        <v>0</v>
      </c>
      <c r="K319" s="2" cm="1">
        <f t="array" aca="1" ref="K319" ca="1">IF(B319=0,0,INDIRECT("MRN_"&amp;A319))</f>
        <v>0</v>
      </c>
      <c r="L319" s="2">
        <f t="shared" si="110"/>
        <v>0</v>
      </c>
      <c r="M319" s="2" t="str">
        <f t="shared" si="111"/>
        <v>No</v>
      </c>
      <c r="N319" s="2" t="str">
        <f t="shared" si="112"/>
        <v>No</v>
      </c>
      <c r="O319" s="2" t="str">
        <f t="shared" si="113"/>
        <v>No</v>
      </c>
      <c r="P319" s="2" t="str">
        <f t="shared" si="114"/>
        <v>No</v>
      </c>
    </row>
    <row r="320" spans="1:16" x14ac:dyDescent="0.25">
      <c r="A320" s="27">
        <v>9</v>
      </c>
      <c r="B320" s="120">
        <f>'Chart 9'!U35</f>
        <v>0</v>
      </c>
      <c r="C320" s="120">
        <f>'Chart 9'!V35</f>
        <v>0</v>
      </c>
      <c r="D320" s="120">
        <f>'Chart 9'!W35</f>
        <v>0</v>
      </c>
      <c r="E320" s="120">
        <f>'Chart 9'!X35</f>
        <v>0</v>
      </c>
      <c r="F320" s="121">
        <f>'Chart 9'!Y35</f>
        <v>0</v>
      </c>
      <c r="G320" s="120">
        <f>'Chart 9'!Z35</f>
        <v>0</v>
      </c>
      <c r="H320" s="120">
        <f>'Chart 9'!AA35</f>
        <v>0</v>
      </c>
      <c r="I320" s="2">
        <f>'Chart 9'!AB35</f>
        <v>0</v>
      </c>
      <c r="J320" s="2">
        <f>'Chart 9'!AC35</f>
        <v>0</v>
      </c>
      <c r="K320" s="2" cm="1">
        <f t="array" aca="1" ref="K320" ca="1">IF(B320=0,0,INDIRECT("MRN_"&amp;A320))</f>
        <v>0</v>
      </c>
      <c r="L320" s="2">
        <f t="shared" si="110"/>
        <v>0</v>
      </c>
      <c r="M320" s="2" t="str">
        <f t="shared" si="111"/>
        <v>No</v>
      </c>
      <c r="N320" s="2" t="str">
        <f t="shared" si="112"/>
        <v>No</v>
      </c>
      <c r="O320" s="2" t="str">
        <f t="shared" si="113"/>
        <v>No</v>
      </c>
      <c r="P320" s="2" t="str">
        <f t="shared" si="114"/>
        <v>No</v>
      </c>
    </row>
    <row r="321" spans="1:16" x14ac:dyDescent="0.25">
      <c r="A321" s="27">
        <v>9</v>
      </c>
      <c r="B321" s="120">
        <f>'Chart 9'!U36</f>
        <v>0</v>
      </c>
      <c r="C321" s="120">
        <f>'Chart 9'!V36</f>
        <v>0</v>
      </c>
      <c r="D321" s="120">
        <f>'Chart 9'!W36</f>
        <v>0</v>
      </c>
      <c r="E321" s="120">
        <f>'Chart 9'!X36</f>
        <v>0</v>
      </c>
      <c r="F321" s="121">
        <f>'Chart 9'!Y36</f>
        <v>0</v>
      </c>
      <c r="G321" s="120">
        <f>'Chart 9'!Z36</f>
        <v>0</v>
      </c>
      <c r="H321" s="120">
        <f>'Chart 9'!AA36</f>
        <v>0</v>
      </c>
      <c r="I321" s="2">
        <f>'Chart 9'!AB36</f>
        <v>0</v>
      </c>
      <c r="J321" s="2">
        <f>'Chart 9'!AC36</f>
        <v>0</v>
      </c>
      <c r="K321" s="2" cm="1">
        <f t="array" aca="1" ref="K321" ca="1">IF(B321=0,0,INDIRECT("MRN_"&amp;A321))</f>
        <v>0</v>
      </c>
      <c r="L321" s="2">
        <f t="shared" si="110"/>
        <v>0</v>
      </c>
      <c r="M321" s="2" t="str">
        <f t="shared" si="111"/>
        <v>No</v>
      </c>
      <c r="N321" s="2" t="str">
        <f t="shared" si="112"/>
        <v>No</v>
      </c>
      <c r="O321" s="2" t="str">
        <f t="shared" si="113"/>
        <v>No</v>
      </c>
      <c r="P321" s="2" t="str">
        <f t="shared" si="114"/>
        <v>No</v>
      </c>
    </row>
    <row r="322" spans="1:16" x14ac:dyDescent="0.25">
      <c r="A322" s="27">
        <v>9</v>
      </c>
      <c r="B322" s="120">
        <f>'Chart 9'!U37</f>
        <v>0</v>
      </c>
      <c r="C322" s="120">
        <f>'Chart 9'!V37</f>
        <v>0</v>
      </c>
      <c r="D322" s="120">
        <f>'Chart 9'!W37</f>
        <v>0</v>
      </c>
      <c r="E322" s="120">
        <f>'Chart 9'!X37</f>
        <v>0</v>
      </c>
      <c r="F322" s="121">
        <f>'Chart 9'!Y37</f>
        <v>0</v>
      </c>
      <c r="G322" s="120">
        <f>'Chart 9'!Z37</f>
        <v>0</v>
      </c>
      <c r="H322" s="120">
        <f>'Chart 9'!AA37</f>
        <v>0</v>
      </c>
      <c r="I322" s="2">
        <f>'Chart 9'!AB37</f>
        <v>0</v>
      </c>
      <c r="J322" s="2">
        <f>'Chart 9'!AC37</f>
        <v>0</v>
      </c>
      <c r="K322" s="2" cm="1">
        <f t="array" aca="1" ref="K322" ca="1">IF(B322=0,0,INDIRECT("MRN_"&amp;A322))</f>
        <v>0</v>
      </c>
      <c r="L322" s="2">
        <f t="shared" si="110"/>
        <v>0</v>
      </c>
      <c r="M322" s="2" t="str">
        <f t="shared" si="111"/>
        <v>No</v>
      </c>
      <c r="N322" s="2" t="str">
        <f t="shared" si="112"/>
        <v>No</v>
      </c>
      <c r="O322" s="2" t="str">
        <f t="shared" si="113"/>
        <v>No</v>
      </c>
      <c r="P322" s="2" t="str">
        <f t="shared" si="114"/>
        <v>No</v>
      </c>
    </row>
    <row r="323" spans="1:16" x14ac:dyDescent="0.25">
      <c r="A323" s="27">
        <v>9</v>
      </c>
      <c r="B323" s="120">
        <f>'Chart 9'!U38</f>
        <v>0</v>
      </c>
      <c r="C323" s="120">
        <f>'Chart 9'!V38</f>
        <v>0</v>
      </c>
      <c r="D323" s="120">
        <f>'Chart 9'!W38</f>
        <v>0</v>
      </c>
      <c r="E323" s="120">
        <f>'Chart 9'!X38</f>
        <v>0</v>
      </c>
      <c r="F323" s="121">
        <f>'Chart 9'!Y38</f>
        <v>0</v>
      </c>
      <c r="G323" s="120">
        <f>'Chart 9'!Z38</f>
        <v>0</v>
      </c>
      <c r="H323" s="120">
        <f>'Chart 9'!AA38</f>
        <v>0</v>
      </c>
      <c r="I323" s="2">
        <f>'Chart 9'!AB38</f>
        <v>0</v>
      </c>
      <c r="J323" s="2">
        <f>'Chart 9'!AC38</f>
        <v>0</v>
      </c>
      <c r="K323" s="2" cm="1">
        <f t="array" aca="1" ref="K323" ca="1">IF(B323=0,0,INDIRECT("MRN_"&amp;A323))</f>
        <v>0</v>
      </c>
      <c r="L323" s="2">
        <f t="shared" si="110"/>
        <v>0</v>
      </c>
      <c r="M323" s="2" t="str">
        <f t="shared" si="111"/>
        <v>No</v>
      </c>
      <c r="N323" s="2" t="str">
        <f t="shared" si="112"/>
        <v>No</v>
      </c>
      <c r="O323" s="2" t="str">
        <f t="shared" si="113"/>
        <v>No</v>
      </c>
      <c r="P323" s="2" t="str">
        <f t="shared" si="114"/>
        <v>No</v>
      </c>
    </row>
    <row r="324" spans="1:16" x14ac:dyDescent="0.25">
      <c r="A324" s="27">
        <v>10</v>
      </c>
      <c r="B324" s="120">
        <f>'Chart 10'!U9</f>
        <v>0</v>
      </c>
      <c r="C324" s="120">
        <f>'Chart 10'!V9</f>
        <v>0</v>
      </c>
      <c r="D324" s="120">
        <f>'Chart 10'!W9</f>
        <v>0</v>
      </c>
      <c r="E324" s="120">
        <f>'Chart 10'!X9</f>
        <v>0</v>
      </c>
      <c r="F324" s="121">
        <f>'Chart 10'!Y9</f>
        <v>0</v>
      </c>
      <c r="G324" s="120">
        <f>'Chart 10'!Z9</f>
        <v>0</v>
      </c>
      <c r="H324" s="120">
        <f>'Chart 10'!AA9</f>
        <v>0</v>
      </c>
      <c r="I324" s="2">
        <f>'Chart 10'!AB9</f>
        <v>0</v>
      </c>
      <c r="J324" s="2">
        <f>'Chart 10'!AC9</f>
        <v>0</v>
      </c>
      <c r="K324" s="2" cm="1">
        <f t="array" aca="1" ref="K324" ca="1">IF(B324=0,0,INDIRECT("MRN_"&amp;A324))</f>
        <v>0</v>
      </c>
      <c r="L324" s="2">
        <f t="shared" si="110"/>
        <v>0</v>
      </c>
      <c r="M324" s="2" t="str">
        <f t="shared" si="111"/>
        <v>No</v>
      </c>
      <c r="N324" s="2" t="str">
        <f t="shared" si="112"/>
        <v>No</v>
      </c>
      <c r="O324" s="2" t="str">
        <f t="shared" si="113"/>
        <v>No</v>
      </c>
      <c r="P324" s="2" t="str">
        <f t="shared" si="114"/>
        <v>No</v>
      </c>
    </row>
    <row r="325" spans="1:16" x14ac:dyDescent="0.25">
      <c r="A325" s="27">
        <v>10</v>
      </c>
      <c r="B325" s="120">
        <f>'Chart 10'!U10</f>
        <v>0</v>
      </c>
      <c r="C325" s="120">
        <f>'Chart 10'!V10</f>
        <v>0</v>
      </c>
      <c r="D325" s="120">
        <f>'Chart 10'!W10</f>
        <v>0</v>
      </c>
      <c r="E325" s="120">
        <f>'Chart 10'!X10</f>
        <v>0</v>
      </c>
      <c r="F325" s="121">
        <f>'Chart 10'!Y10</f>
        <v>0</v>
      </c>
      <c r="G325" s="120">
        <f>'Chart 10'!Z10</f>
        <v>0</v>
      </c>
      <c r="H325" s="120">
        <f>'Chart 10'!AA10</f>
        <v>0</v>
      </c>
      <c r="I325" s="2">
        <f>'Chart 10'!AB10</f>
        <v>0</v>
      </c>
      <c r="J325" s="2">
        <f>'Chart 10'!AC10</f>
        <v>0</v>
      </c>
      <c r="K325" s="2" cm="1">
        <f t="array" aca="1" ref="K325" ca="1">IF(B325=0,0,INDIRECT("MRN_"&amp;A325))</f>
        <v>0</v>
      </c>
      <c r="L325" s="2">
        <f t="shared" ref="L325:L356" si="115">IF(B325=0,0,"Chart_"&amp;A325)</f>
        <v>0</v>
      </c>
      <c r="M325" s="2" t="str">
        <f t="shared" ref="M325:M356" si="116">IF(I325=0,"No","Yes")</f>
        <v>No</v>
      </c>
      <c r="N325" s="2" t="str">
        <f t="shared" ref="N325:N356" si="117">IF(H325=0,"No","Yes")</f>
        <v>No</v>
      </c>
      <c r="O325" s="2" t="str">
        <f t="shared" ref="O325:O356" si="118">IF(N325="Yes","Yes","No")</f>
        <v>No</v>
      </c>
      <c r="P325" s="2" t="str">
        <f t="shared" ref="P325:P356" si="119">IF(M325="yes","Yes","No")</f>
        <v>No</v>
      </c>
    </row>
    <row r="326" spans="1:16" x14ac:dyDescent="0.25">
      <c r="A326" s="27">
        <v>10</v>
      </c>
      <c r="B326" s="120">
        <f>'Chart 10'!U11</f>
        <v>0</v>
      </c>
      <c r="C326" s="120">
        <f>'Chart 10'!V11</f>
        <v>0</v>
      </c>
      <c r="D326" s="120">
        <f>'Chart 10'!W11</f>
        <v>0</v>
      </c>
      <c r="E326" s="120">
        <f>'Chart 10'!X11</f>
        <v>0</v>
      </c>
      <c r="F326" s="121">
        <f>'Chart 10'!Y11</f>
        <v>0</v>
      </c>
      <c r="G326" s="120">
        <f>'Chart 10'!Z11</f>
        <v>0</v>
      </c>
      <c r="H326" s="120">
        <f>'Chart 10'!AA11</f>
        <v>0</v>
      </c>
      <c r="I326" s="2">
        <f>'Chart 10'!AB11</f>
        <v>0</v>
      </c>
      <c r="J326" s="2">
        <f>'Chart 10'!AC11</f>
        <v>0</v>
      </c>
      <c r="K326" s="2" cm="1">
        <f t="array" aca="1" ref="K326" ca="1">IF(B326=0,0,INDIRECT("MRN_"&amp;A326))</f>
        <v>0</v>
      </c>
      <c r="L326" s="2">
        <f t="shared" si="115"/>
        <v>0</v>
      </c>
      <c r="M326" s="2" t="str">
        <f t="shared" si="116"/>
        <v>No</v>
      </c>
      <c r="N326" s="2" t="str">
        <f t="shared" si="117"/>
        <v>No</v>
      </c>
      <c r="O326" s="2" t="str">
        <f t="shared" si="118"/>
        <v>No</v>
      </c>
      <c r="P326" s="2" t="str">
        <f t="shared" si="119"/>
        <v>No</v>
      </c>
    </row>
    <row r="327" spans="1:16" x14ac:dyDescent="0.25">
      <c r="A327" s="27">
        <v>10</v>
      </c>
      <c r="B327" s="120">
        <f>'Chart 10'!U12</f>
        <v>0</v>
      </c>
      <c r="C327" s="120">
        <f>'Chart 10'!V12</f>
        <v>0</v>
      </c>
      <c r="D327" s="120">
        <f>'Chart 10'!W12</f>
        <v>0</v>
      </c>
      <c r="E327" s="120">
        <f>'Chart 10'!X12</f>
        <v>0</v>
      </c>
      <c r="F327" s="121">
        <f>'Chart 10'!Y12</f>
        <v>0</v>
      </c>
      <c r="G327" s="120">
        <f>'Chart 10'!Z12</f>
        <v>0</v>
      </c>
      <c r="H327" s="120">
        <f>'Chart 10'!AA12</f>
        <v>0</v>
      </c>
      <c r="I327" s="2">
        <f>'Chart 10'!AB12</f>
        <v>0</v>
      </c>
      <c r="J327" s="2">
        <f>'Chart 10'!AC12</f>
        <v>0</v>
      </c>
      <c r="K327" s="2" cm="1">
        <f t="array" aca="1" ref="K327" ca="1">IF(B327=0,0,INDIRECT("MRN_"&amp;A327))</f>
        <v>0</v>
      </c>
      <c r="L327" s="2">
        <f t="shared" ref="L327:L354" si="120">IF(B327=0,0,"Chart_"&amp;A327)</f>
        <v>0</v>
      </c>
      <c r="M327" s="2" t="str">
        <f t="shared" ref="M327:M354" si="121">IF(I327=0,"No","Yes")</f>
        <v>No</v>
      </c>
      <c r="N327" s="2" t="str">
        <f t="shared" ref="N327:N354" si="122">IF(H327=0,"No","Yes")</f>
        <v>No</v>
      </c>
      <c r="O327" s="2" t="str">
        <f t="shared" ref="O327:O354" si="123">IF(N327="Yes","Yes","No")</f>
        <v>No</v>
      </c>
      <c r="P327" s="2" t="str">
        <f t="shared" ref="P327:P354" si="124">IF(M327="yes","Yes","No")</f>
        <v>No</v>
      </c>
    </row>
    <row r="328" spans="1:16" x14ac:dyDescent="0.25">
      <c r="A328" s="27">
        <v>10</v>
      </c>
      <c r="B328" s="120">
        <f>'Chart 10'!U13</f>
        <v>0</v>
      </c>
      <c r="C328" s="120">
        <f>'Chart 10'!V13</f>
        <v>0</v>
      </c>
      <c r="D328" s="120">
        <f>'Chart 10'!W13</f>
        <v>0</v>
      </c>
      <c r="E328" s="120">
        <f>'Chart 10'!X13</f>
        <v>0</v>
      </c>
      <c r="F328" s="121">
        <f>'Chart 10'!Y13</f>
        <v>0</v>
      </c>
      <c r="G328" s="120">
        <f>'Chart 10'!Z13</f>
        <v>0</v>
      </c>
      <c r="H328" s="120">
        <f>'Chart 10'!AA13</f>
        <v>0</v>
      </c>
      <c r="I328" s="2">
        <f>'Chart 10'!AB13</f>
        <v>0</v>
      </c>
      <c r="J328" s="2">
        <f>'Chart 10'!AC13</f>
        <v>0</v>
      </c>
      <c r="K328" s="2" cm="1">
        <f t="array" aca="1" ref="K328" ca="1">IF(B328=0,0,INDIRECT("MRN_"&amp;A328))</f>
        <v>0</v>
      </c>
      <c r="L328" s="2">
        <f t="shared" si="120"/>
        <v>0</v>
      </c>
      <c r="M328" s="2" t="str">
        <f t="shared" si="121"/>
        <v>No</v>
      </c>
      <c r="N328" s="2" t="str">
        <f t="shared" si="122"/>
        <v>No</v>
      </c>
      <c r="O328" s="2" t="str">
        <f t="shared" si="123"/>
        <v>No</v>
      </c>
      <c r="P328" s="2" t="str">
        <f t="shared" si="124"/>
        <v>No</v>
      </c>
    </row>
    <row r="329" spans="1:16" x14ac:dyDescent="0.25">
      <c r="A329" s="27">
        <v>10</v>
      </c>
      <c r="B329" s="120">
        <f>'Chart 10'!U14</f>
        <v>0</v>
      </c>
      <c r="C329" s="120">
        <f>'Chart 10'!V14</f>
        <v>0</v>
      </c>
      <c r="D329" s="120">
        <f>'Chart 10'!W14</f>
        <v>0</v>
      </c>
      <c r="E329" s="120">
        <f>'Chart 10'!X14</f>
        <v>0</v>
      </c>
      <c r="F329" s="121">
        <f>'Chart 10'!Y14</f>
        <v>0</v>
      </c>
      <c r="G329" s="120">
        <f>'Chart 10'!Z14</f>
        <v>0</v>
      </c>
      <c r="H329" s="120">
        <f>'Chart 10'!AA14</f>
        <v>0</v>
      </c>
      <c r="I329" s="2">
        <f>'Chart 10'!AB14</f>
        <v>0</v>
      </c>
      <c r="J329" s="2">
        <f>'Chart 10'!AC14</f>
        <v>0</v>
      </c>
      <c r="K329" s="2" cm="1">
        <f t="array" aca="1" ref="K329" ca="1">IF(B329=0,0,INDIRECT("MRN_"&amp;A329))</f>
        <v>0</v>
      </c>
      <c r="L329" s="2">
        <f t="shared" si="120"/>
        <v>0</v>
      </c>
      <c r="M329" s="2" t="str">
        <f t="shared" si="121"/>
        <v>No</v>
      </c>
      <c r="N329" s="2" t="str">
        <f t="shared" si="122"/>
        <v>No</v>
      </c>
      <c r="O329" s="2" t="str">
        <f t="shared" si="123"/>
        <v>No</v>
      </c>
      <c r="P329" s="2" t="str">
        <f t="shared" si="124"/>
        <v>No</v>
      </c>
    </row>
    <row r="330" spans="1:16" x14ac:dyDescent="0.25">
      <c r="A330" s="27">
        <v>10</v>
      </c>
      <c r="B330" s="120">
        <f>'Chart 10'!U15</f>
        <v>0</v>
      </c>
      <c r="C330" s="120">
        <f>'Chart 10'!V15</f>
        <v>0</v>
      </c>
      <c r="D330" s="120">
        <f>'Chart 10'!W15</f>
        <v>0</v>
      </c>
      <c r="E330" s="120">
        <f>'Chart 10'!X15</f>
        <v>0</v>
      </c>
      <c r="F330" s="121">
        <f>'Chart 10'!Y15</f>
        <v>0</v>
      </c>
      <c r="G330" s="120">
        <f>'Chart 10'!Z15</f>
        <v>0</v>
      </c>
      <c r="H330" s="120">
        <f>'Chart 10'!AA15</f>
        <v>0</v>
      </c>
      <c r="I330" s="2">
        <f>'Chart 10'!AB15</f>
        <v>0</v>
      </c>
      <c r="J330" s="2">
        <f>'Chart 10'!AC15</f>
        <v>0</v>
      </c>
      <c r="K330" s="2" cm="1">
        <f t="array" aca="1" ref="K330" ca="1">IF(B330=0,0,INDIRECT("MRN_"&amp;A330))</f>
        <v>0</v>
      </c>
      <c r="L330" s="2">
        <f t="shared" si="120"/>
        <v>0</v>
      </c>
      <c r="M330" s="2" t="str">
        <f t="shared" si="121"/>
        <v>No</v>
      </c>
      <c r="N330" s="2" t="str">
        <f t="shared" si="122"/>
        <v>No</v>
      </c>
      <c r="O330" s="2" t="str">
        <f t="shared" si="123"/>
        <v>No</v>
      </c>
      <c r="P330" s="2" t="str">
        <f t="shared" si="124"/>
        <v>No</v>
      </c>
    </row>
    <row r="331" spans="1:16" x14ac:dyDescent="0.25">
      <c r="A331" s="27">
        <v>10</v>
      </c>
      <c r="B331" s="120">
        <f>'Chart 10'!U16</f>
        <v>0</v>
      </c>
      <c r="C331" s="120">
        <f>'Chart 10'!V16</f>
        <v>0</v>
      </c>
      <c r="D331" s="120">
        <f>'Chart 10'!W16</f>
        <v>0</v>
      </c>
      <c r="E331" s="120">
        <f>'Chart 10'!X16</f>
        <v>0</v>
      </c>
      <c r="F331" s="121">
        <f>'Chart 10'!Y16</f>
        <v>0</v>
      </c>
      <c r="G331" s="120">
        <f>'Chart 10'!Z16</f>
        <v>0</v>
      </c>
      <c r="H331" s="120">
        <f>'Chart 10'!AA16</f>
        <v>0</v>
      </c>
      <c r="I331" s="2">
        <f>'Chart 10'!AB16</f>
        <v>0</v>
      </c>
      <c r="J331" s="2">
        <f>'Chart 10'!AC16</f>
        <v>0</v>
      </c>
      <c r="K331" s="2" cm="1">
        <f t="array" aca="1" ref="K331" ca="1">IF(B331=0,0,INDIRECT("MRN_"&amp;A331))</f>
        <v>0</v>
      </c>
      <c r="L331" s="2">
        <f t="shared" si="120"/>
        <v>0</v>
      </c>
      <c r="M331" s="2" t="str">
        <f t="shared" si="121"/>
        <v>No</v>
      </c>
      <c r="N331" s="2" t="str">
        <f t="shared" si="122"/>
        <v>No</v>
      </c>
      <c r="O331" s="2" t="str">
        <f t="shared" si="123"/>
        <v>No</v>
      </c>
      <c r="P331" s="2" t="str">
        <f t="shared" si="124"/>
        <v>No</v>
      </c>
    </row>
    <row r="332" spans="1:16" x14ac:dyDescent="0.25">
      <c r="A332" s="27">
        <v>10</v>
      </c>
      <c r="B332" s="120">
        <f>'Chart 10'!U17</f>
        <v>0</v>
      </c>
      <c r="C332" s="120">
        <f>'Chart 10'!V17</f>
        <v>0</v>
      </c>
      <c r="D332" s="120">
        <f>'Chart 10'!W17</f>
        <v>0</v>
      </c>
      <c r="E332" s="120">
        <f>'Chart 10'!X17</f>
        <v>0</v>
      </c>
      <c r="F332" s="121">
        <f>'Chart 10'!Y17</f>
        <v>0</v>
      </c>
      <c r="G332" s="120">
        <f>'Chart 10'!Z17</f>
        <v>0</v>
      </c>
      <c r="H332" s="120">
        <f>'Chart 10'!AA17</f>
        <v>0</v>
      </c>
      <c r="I332" s="2">
        <f>'Chart 10'!AB17</f>
        <v>0</v>
      </c>
      <c r="J332" s="2">
        <f>'Chart 10'!AC17</f>
        <v>0</v>
      </c>
      <c r="K332" s="2" cm="1">
        <f t="array" aca="1" ref="K332" ca="1">IF(B332=0,0,INDIRECT("MRN_"&amp;A332))</f>
        <v>0</v>
      </c>
      <c r="L332" s="2">
        <f t="shared" si="120"/>
        <v>0</v>
      </c>
      <c r="M332" s="2" t="str">
        <f t="shared" si="121"/>
        <v>No</v>
      </c>
      <c r="N332" s="2" t="str">
        <f t="shared" si="122"/>
        <v>No</v>
      </c>
      <c r="O332" s="2" t="str">
        <f t="shared" si="123"/>
        <v>No</v>
      </c>
      <c r="P332" s="2" t="str">
        <f t="shared" si="124"/>
        <v>No</v>
      </c>
    </row>
    <row r="333" spans="1:16" x14ac:dyDescent="0.25">
      <c r="A333" s="27">
        <v>10</v>
      </c>
      <c r="B333" s="120">
        <f>'Chart 10'!U18</f>
        <v>0</v>
      </c>
      <c r="C333" s="120">
        <f>'Chart 10'!V18</f>
        <v>0</v>
      </c>
      <c r="D333" s="120">
        <f>'Chart 10'!W18</f>
        <v>0</v>
      </c>
      <c r="E333" s="120">
        <f>'Chart 10'!X18</f>
        <v>0</v>
      </c>
      <c r="F333" s="121">
        <f>'Chart 10'!Y18</f>
        <v>0</v>
      </c>
      <c r="G333" s="120">
        <f>'Chart 10'!Z18</f>
        <v>0</v>
      </c>
      <c r="H333" s="120">
        <f>'Chart 10'!AA18</f>
        <v>0</v>
      </c>
      <c r="I333" s="2">
        <f>'Chart 10'!AB18</f>
        <v>0</v>
      </c>
      <c r="J333" s="2">
        <f>'Chart 10'!AC18</f>
        <v>0</v>
      </c>
      <c r="K333" s="2" cm="1">
        <f t="array" aca="1" ref="K333" ca="1">IF(B333=0,0,INDIRECT("MRN_"&amp;A333))</f>
        <v>0</v>
      </c>
      <c r="L333" s="2">
        <f t="shared" si="120"/>
        <v>0</v>
      </c>
      <c r="M333" s="2" t="str">
        <f t="shared" si="121"/>
        <v>No</v>
      </c>
      <c r="N333" s="2" t="str">
        <f t="shared" si="122"/>
        <v>No</v>
      </c>
      <c r="O333" s="2" t="str">
        <f t="shared" si="123"/>
        <v>No</v>
      </c>
      <c r="P333" s="2" t="str">
        <f t="shared" si="124"/>
        <v>No</v>
      </c>
    </row>
    <row r="334" spans="1:16" x14ac:dyDescent="0.25">
      <c r="A334" s="27">
        <v>10</v>
      </c>
      <c r="B334" s="120">
        <f>'Chart 10'!U19</f>
        <v>0</v>
      </c>
      <c r="C334" s="120">
        <f>'Chart 10'!V19</f>
        <v>0</v>
      </c>
      <c r="D334" s="120">
        <f>'Chart 10'!W19</f>
        <v>0</v>
      </c>
      <c r="E334" s="120">
        <f>'Chart 10'!X19</f>
        <v>0</v>
      </c>
      <c r="F334" s="121">
        <f>'Chart 10'!Y19</f>
        <v>0</v>
      </c>
      <c r="G334" s="120">
        <f>'Chart 10'!Z19</f>
        <v>0</v>
      </c>
      <c r="H334" s="120">
        <f>'Chart 10'!AA19</f>
        <v>0</v>
      </c>
      <c r="I334" s="2">
        <f>'Chart 10'!AB19</f>
        <v>0</v>
      </c>
      <c r="J334" s="2">
        <f>'Chart 10'!AC19</f>
        <v>0</v>
      </c>
      <c r="K334" s="2" cm="1">
        <f t="array" aca="1" ref="K334" ca="1">IF(B334=0,0,INDIRECT("MRN_"&amp;A334))</f>
        <v>0</v>
      </c>
      <c r="L334" s="2">
        <f t="shared" si="120"/>
        <v>0</v>
      </c>
      <c r="M334" s="2" t="str">
        <f t="shared" si="121"/>
        <v>No</v>
      </c>
      <c r="N334" s="2" t="str">
        <f t="shared" si="122"/>
        <v>No</v>
      </c>
      <c r="O334" s="2" t="str">
        <f t="shared" si="123"/>
        <v>No</v>
      </c>
      <c r="P334" s="2" t="str">
        <f t="shared" si="124"/>
        <v>No</v>
      </c>
    </row>
    <row r="335" spans="1:16" x14ac:dyDescent="0.25">
      <c r="A335" s="27">
        <v>10</v>
      </c>
      <c r="B335" s="120">
        <f>'Chart 10'!U20</f>
        <v>0</v>
      </c>
      <c r="C335" s="120">
        <f>'Chart 10'!V20</f>
        <v>0</v>
      </c>
      <c r="D335" s="120">
        <f>'Chart 10'!W20</f>
        <v>0</v>
      </c>
      <c r="E335" s="120">
        <f>'Chart 10'!X20</f>
        <v>0</v>
      </c>
      <c r="F335" s="121">
        <f>'Chart 10'!Y20</f>
        <v>0</v>
      </c>
      <c r="G335" s="120">
        <f>'Chart 10'!Z20</f>
        <v>0</v>
      </c>
      <c r="H335" s="120">
        <f>'Chart 10'!AA20</f>
        <v>0</v>
      </c>
      <c r="I335" s="2">
        <f>'Chart 10'!AB20</f>
        <v>0</v>
      </c>
      <c r="J335" s="2">
        <f>'Chart 10'!AC20</f>
        <v>0</v>
      </c>
      <c r="K335" s="2" cm="1">
        <f t="array" aca="1" ref="K335" ca="1">IF(B335=0,0,INDIRECT("MRN_"&amp;A335))</f>
        <v>0</v>
      </c>
      <c r="L335" s="2">
        <f t="shared" si="120"/>
        <v>0</v>
      </c>
      <c r="M335" s="2" t="str">
        <f t="shared" si="121"/>
        <v>No</v>
      </c>
      <c r="N335" s="2" t="str">
        <f t="shared" si="122"/>
        <v>No</v>
      </c>
      <c r="O335" s="2" t="str">
        <f t="shared" si="123"/>
        <v>No</v>
      </c>
      <c r="P335" s="2" t="str">
        <f t="shared" si="124"/>
        <v>No</v>
      </c>
    </row>
    <row r="336" spans="1:16" x14ac:dyDescent="0.25">
      <c r="A336" s="27">
        <v>10</v>
      </c>
      <c r="B336" s="120">
        <f>'Chart 10'!U21</f>
        <v>0</v>
      </c>
      <c r="C336" s="120">
        <f>'Chart 10'!V21</f>
        <v>0</v>
      </c>
      <c r="D336" s="120">
        <f>'Chart 10'!W21</f>
        <v>0</v>
      </c>
      <c r="E336" s="120">
        <f>'Chart 10'!X21</f>
        <v>0</v>
      </c>
      <c r="F336" s="121">
        <f>'Chart 10'!Y21</f>
        <v>0</v>
      </c>
      <c r="G336" s="120">
        <f>'Chart 10'!Z21</f>
        <v>0</v>
      </c>
      <c r="H336" s="120">
        <f>'Chart 10'!AA21</f>
        <v>0</v>
      </c>
      <c r="I336" s="2">
        <f>'Chart 10'!AB21</f>
        <v>0</v>
      </c>
      <c r="J336" s="2">
        <f>'Chart 10'!AC21</f>
        <v>0</v>
      </c>
      <c r="K336" s="2" cm="1">
        <f t="array" aca="1" ref="K336" ca="1">IF(B336=0,0,INDIRECT("MRN_"&amp;A336))</f>
        <v>0</v>
      </c>
      <c r="L336" s="2">
        <f t="shared" si="120"/>
        <v>0</v>
      </c>
      <c r="M336" s="2" t="str">
        <f t="shared" si="121"/>
        <v>No</v>
      </c>
      <c r="N336" s="2" t="str">
        <f t="shared" si="122"/>
        <v>No</v>
      </c>
      <c r="O336" s="2" t="str">
        <f t="shared" si="123"/>
        <v>No</v>
      </c>
      <c r="P336" s="2" t="str">
        <f t="shared" si="124"/>
        <v>No</v>
      </c>
    </row>
    <row r="337" spans="1:16" x14ac:dyDescent="0.25">
      <c r="A337" s="27">
        <v>10</v>
      </c>
      <c r="B337" s="120">
        <f>'Chart 10'!U22</f>
        <v>0</v>
      </c>
      <c r="C337" s="120">
        <f>'Chart 10'!V22</f>
        <v>0</v>
      </c>
      <c r="D337" s="120">
        <f>'Chart 10'!W22</f>
        <v>0</v>
      </c>
      <c r="E337" s="120">
        <f>'Chart 10'!X22</f>
        <v>0</v>
      </c>
      <c r="F337" s="121">
        <f>'Chart 10'!Y22</f>
        <v>0</v>
      </c>
      <c r="G337" s="120">
        <f>'Chart 10'!Z22</f>
        <v>0</v>
      </c>
      <c r="H337" s="120">
        <f>'Chart 10'!AA22</f>
        <v>0</v>
      </c>
      <c r="I337" s="2">
        <f>'Chart 10'!AB22</f>
        <v>0</v>
      </c>
      <c r="J337" s="2">
        <f>'Chart 10'!AC22</f>
        <v>0</v>
      </c>
      <c r="K337" s="2" cm="1">
        <f t="array" aca="1" ref="K337" ca="1">IF(B337=0,0,INDIRECT("MRN_"&amp;A337))</f>
        <v>0</v>
      </c>
      <c r="L337" s="2">
        <f t="shared" si="120"/>
        <v>0</v>
      </c>
      <c r="M337" s="2" t="str">
        <f t="shared" si="121"/>
        <v>No</v>
      </c>
      <c r="N337" s="2" t="str">
        <f t="shared" si="122"/>
        <v>No</v>
      </c>
      <c r="O337" s="2" t="str">
        <f t="shared" si="123"/>
        <v>No</v>
      </c>
      <c r="P337" s="2" t="str">
        <f t="shared" si="124"/>
        <v>No</v>
      </c>
    </row>
    <row r="338" spans="1:16" x14ac:dyDescent="0.25">
      <c r="A338" s="27">
        <v>10</v>
      </c>
      <c r="B338" s="120">
        <f>'Chart 10'!U23</f>
        <v>0</v>
      </c>
      <c r="C338" s="120">
        <f>'Chart 10'!V23</f>
        <v>0</v>
      </c>
      <c r="D338" s="120">
        <f>'Chart 10'!W23</f>
        <v>0</v>
      </c>
      <c r="E338" s="120">
        <f>'Chart 10'!X23</f>
        <v>0</v>
      </c>
      <c r="F338" s="121">
        <f>'Chart 10'!Y23</f>
        <v>0</v>
      </c>
      <c r="G338" s="120">
        <f>'Chart 10'!Z23</f>
        <v>0</v>
      </c>
      <c r="H338" s="120">
        <f>'Chart 10'!AA23</f>
        <v>0</v>
      </c>
      <c r="I338" s="2">
        <f>'Chart 10'!AB23</f>
        <v>0</v>
      </c>
      <c r="J338" s="2">
        <f>'Chart 10'!AC23</f>
        <v>0</v>
      </c>
      <c r="K338" s="2" cm="1">
        <f t="array" aca="1" ref="K338" ca="1">IF(B338=0,0,INDIRECT("MRN_"&amp;A338))</f>
        <v>0</v>
      </c>
      <c r="L338" s="2">
        <f t="shared" si="120"/>
        <v>0</v>
      </c>
      <c r="M338" s="2" t="str">
        <f t="shared" si="121"/>
        <v>No</v>
      </c>
      <c r="N338" s="2" t="str">
        <f t="shared" si="122"/>
        <v>No</v>
      </c>
      <c r="O338" s="2" t="str">
        <f t="shared" si="123"/>
        <v>No</v>
      </c>
      <c r="P338" s="2" t="str">
        <f t="shared" si="124"/>
        <v>No</v>
      </c>
    </row>
    <row r="339" spans="1:16" x14ac:dyDescent="0.25">
      <c r="A339" s="27">
        <v>10</v>
      </c>
      <c r="B339" s="120">
        <f>'Chart 10'!U24</f>
        <v>0</v>
      </c>
      <c r="C339" s="120">
        <f>'Chart 10'!V24</f>
        <v>0</v>
      </c>
      <c r="D339" s="120">
        <f>'Chart 10'!W24</f>
        <v>0</v>
      </c>
      <c r="E339" s="120">
        <f>'Chart 10'!X24</f>
        <v>0</v>
      </c>
      <c r="F339" s="121">
        <f>'Chart 10'!Y24</f>
        <v>0</v>
      </c>
      <c r="G339" s="120">
        <f>'Chart 10'!Z24</f>
        <v>0</v>
      </c>
      <c r="H339" s="120">
        <f>'Chart 10'!AA24</f>
        <v>0</v>
      </c>
      <c r="I339" s="2">
        <f>'Chart 10'!AB24</f>
        <v>0</v>
      </c>
      <c r="J339" s="2">
        <f>'Chart 10'!AC24</f>
        <v>0</v>
      </c>
      <c r="K339" s="2" cm="1">
        <f t="array" aca="1" ref="K339" ca="1">IF(B339=0,0,INDIRECT("MRN_"&amp;A339))</f>
        <v>0</v>
      </c>
      <c r="L339" s="2">
        <f t="shared" si="120"/>
        <v>0</v>
      </c>
      <c r="M339" s="2" t="str">
        <f t="shared" si="121"/>
        <v>No</v>
      </c>
      <c r="N339" s="2" t="str">
        <f t="shared" si="122"/>
        <v>No</v>
      </c>
      <c r="O339" s="2" t="str">
        <f t="shared" si="123"/>
        <v>No</v>
      </c>
      <c r="P339" s="2" t="str">
        <f t="shared" si="124"/>
        <v>No</v>
      </c>
    </row>
    <row r="340" spans="1:16" x14ac:dyDescent="0.25">
      <c r="A340" s="27">
        <v>10</v>
      </c>
      <c r="B340" s="120">
        <f>'Chart 10'!U25</f>
        <v>0</v>
      </c>
      <c r="C340" s="120">
        <f>'Chart 10'!V25</f>
        <v>0</v>
      </c>
      <c r="D340" s="120">
        <f>'Chart 10'!W25</f>
        <v>0</v>
      </c>
      <c r="E340" s="120">
        <f>'Chart 10'!X25</f>
        <v>0</v>
      </c>
      <c r="F340" s="121">
        <f>'Chart 10'!Y25</f>
        <v>0</v>
      </c>
      <c r="G340" s="120">
        <f>'Chart 10'!Z25</f>
        <v>0</v>
      </c>
      <c r="H340" s="120">
        <f>'Chart 10'!AA25</f>
        <v>0</v>
      </c>
      <c r="I340" s="2">
        <f>'Chart 10'!AB25</f>
        <v>0</v>
      </c>
      <c r="J340" s="2">
        <f>'Chart 10'!AC25</f>
        <v>0</v>
      </c>
      <c r="K340" s="2" cm="1">
        <f t="array" aca="1" ref="K340" ca="1">IF(B340=0,0,INDIRECT("MRN_"&amp;A340))</f>
        <v>0</v>
      </c>
      <c r="L340" s="2">
        <f t="shared" si="120"/>
        <v>0</v>
      </c>
      <c r="M340" s="2" t="str">
        <f t="shared" si="121"/>
        <v>No</v>
      </c>
      <c r="N340" s="2" t="str">
        <f t="shared" si="122"/>
        <v>No</v>
      </c>
      <c r="O340" s="2" t="str">
        <f t="shared" si="123"/>
        <v>No</v>
      </c>
      <c r="P340" s="2" t="str">
        <f t="shared" si="124"/>
        <v>No</v>
      </c>
    </row>
    <row r="341" spans="1:16" x14ac:dyDescent="0.25">
      <c r="A341" s="27">
        <v>10</v>
      </c>
      <c r="B341" s="120">
        <f>'Chart 10'!U26</f>
        <v>0</v>
      </c>
      <c r="C341" s="120">
        <f>'Chart 10'!V26</f>
        <v>0</v>
      </c>
      <c r="D341" s="120">
        <f>'Chart 10'!W26</f>
        <v>0</v>
      </c>
      <c r="E341" s="120">
        <f>'Chart 10'!X26</f>
        <v>0</v>
      </c>
      <c r="F341" s="121">
        <f>'Chart 10'!Y26</f>
        <v>0</v>
      </c>
      <c r="G341" s="120">
        <f>'Chart 10'!Z26</f>
        <v>0</v>
      </c>
      <c r="H341" s="120">
        <f>'Chart 10'!AA26</f>
        <v>0</v>
      </c>
      <c r="I341" s="2">
        <f>'Chart 10'!AB26</f>
        <v>0</v>
      </c>
      <c r="J341" s="2">
        <f>'Chart 10'!AC26</f>
        <v>0</v>
      </c>
      <c r="K341" s="2" cm="1">
        <f t="array" aca="1" ref="K341" ca="1">IF(B341=0,0,INDIRECT("MRN_"&amp;A341))</f>
        <v>0</v>
      </c>
      <c r="L341" s="2">
        <f t="shared" si="120"/>
        <v>0</v>
      </c>
      <c r="M341" s="2" t="str">
        <f t="shared" si="121"/>
        <v>No</v>
      </c>
      <c r="N341" s="2" t="str">
        <f t="shared" si="122"/>
        <v>No</v>
      </c>
      <c r="O341" s="2" t="str">
        <f t="shared" si="123"/>
        <v>No</v>
      </c>
      <c r="P341" s="2" t="str">
        <f t="shared" si="124"/>
        <v>No</v>
      </c>
    </row>
    <row r="342" spans="1:16" x14ac:dyDescent="0.25">
      <c r="A342" s="27">
        <v>10</v>
      </c>
      <c r="B342" s="120">
        <f>'Chart 10'!U27</f>
        <v>0</v>
      </c>
      <c r="C342" s="120">
        <f>'Chart 10'!V27</f>
        <v>0</v>
      </c>
      <c r="D342" s="120">
        <f>'Chart 10'!W27</f>
        <v>0</v>
      </c>
      <c r="E342" s="120">
        <f>'Chart 10'!X27</f>
        <v>0</v>
      </c>
      <c r="F342" s="121">
        <f>'Chart 10'!Y27</f>
        <v>0</v>
      </c>
      <c r="G342" s="120">
        <f>'Chart 10'!Z27</f>
        <v>0</v>
      </c>
      <c r="H342" s="120">
        <f>'Chart 10'!AA27</f>
        <v>0</v>
      </c>
      <c r="I342" s="2">
        <f>'Chart 10'!AB27</f>
        <v>0</v>
      </c>
      <c r="J342" s="2">
        <f>'Chart 10'!AC27</f>
        <v>0</v>
      </c>
      <c r="K342" s="2" cm="1">
        <f t="array" aca="1" ref="K342" ca="1">IF(B342=0,0,INDIRECT("MRN_"&amp;A342))</f>
        <v>0</v>
      </c>
      <c r="L342" s="2">
        <f t="shared" si="120"/>
        <v>0</v>
      </c>
      <c r="M342" s="2" t="str">
        <f t="shared" si="121"/>
        <v>No</v>
      </c>
      <c r="N342" s="2" t="str">
        <f t="shared" si="122"/>
        <v>No</v>
      </c>
      <c r="O342" s="2" t="str">
        <f t="shared" si="123"/>
        <v>No</v>
      </c>
      <c r="P342" s="2" t="str">
        <f t="shared" si="124"/>
        <v>No</v>
      </c>
    </row>
    <row r="343" spans="1:16" x14ac:dyDescent="0.25">
      <c r="A343" s="27">
        <v>10</v>
      </c>
      <c r="B343" s="120">
        <f>'Chart 10'!U28</f>
        <v>0</v>
      </c>
      <c r="C343" s="120">
        <f>'Chart 10'!V28</f>
        <v>0</v>
      </c>
      <c r="D343" s="120">
        <f>'Chart 10'!W28</f>
        <v>0</v>
      </c>
      <c r="E343" s="120">
        <f>'Chart 10'!X28</f>
        <v>0</v>
      </c>
      <c r="F343" s="121">
        <f>'Chart 10'!Y28</f>
        <v>0</v>
      </c>
      <c r="G343" s="120">
        <f>'Chart 10'!Z28</f>
        <v>0</v>
      </c>
      <c r="H343" s="120">
        <f>'Chart 10'!AA28</f>
        <v>0</v>
      </c>
      <c r="I343" s="2">
        <f>'Chart 10'!AB28</f>
        <v>0</v>
      </c>
      <c r="J343" s="2">
        <f>'Chart 10'!AC28</f>
        <v>0</v>
      </c>
      <c r="K343" s="2" cm="1">
        <f t="array" aca="1" ref="K343" ca="1">IF(B343=0,0,INDIRECT("MRN_"&amp;A343))</f>
        <v>0</v>
      </c>
      <c r="L343" s="2">
        <f t="shared" si="120"/>
        <v>0</v>
      </c>
      <c r="M343" s="2" t="str">
        <f t="shared" si="121"/>
        <v>No</v>
      </c>
      <c r="N343" s="2" t="str">
        <f t="shared" si="122"/>
        <v>No</v>
      </c>
      <c r="O343" s="2" t="str">
        <f t="shared" si="123"/>
        <v>No</v>
      </c>
      <c r="P343" s="2" t="str">
        <f t="shared" si="124"/>
        <v>No</v>
      </c>
    </row>
    <row r="344" spans="1:16" x14ac:dyDescent="0.25">
      <c r="A344" s="27">
        <v>10</v>
      </c>
      <c r="B344" s="120">
        <f>'Chart 10'!U29</f>
        <v>0</v>
      </c>
      <c r="C344" s="120">
        <f>'Chart 10'!V29</f>
        <v>0</v>
      </c>
      <c r="D344" s="120">
        <f>'Chart 10'!W29</f>
        <v>0</v>
      </c>
      <c r="E344" s="120">
        <f>'Chart 10'!X29</f>
        <v>0</v>
      </c>
      <c r="F344" s="121">
        <f>'Chart 10'!Y29</f>
        <v>0</v>
      </c>
      <c r="G344" s="120">
        <f>'Chart 10'!Z29</f>
        <v>0</v>
      </c>
      <c r="H344" s="120">
        <f>'Chart 10'!AA29</f>
        <v>0</v>
      </c>
      <c r="I344" s="2">
        <f>'Chart 10'!AB29</f>
        <v>0</v>
      </c>
      <c r="J344" s="2">
        <f>'Chart 10'!AC29</f>
        <v>0</v>
      </c>
      <c r="K344" s="2" cm="1">
        <f t="array" aca="1" ref="K344" ca="1">IF(B344=0,0,INDIRECT("MRN_"&amp;A344))</f>
        <v>0</v>
      </c>
      <c r="L344" s="2">
        <f t="shared" si="120"/>
        <v>0</v>
      </c>
      <c r="M344" s="2" t="str">
        <f t="shared" si="121"/>
        <v>No</v>
      </c>
      <c r="N344" s="2" t="str">
        <f t="shared" si="122"/>
        <v>No</v>
      </c>
      <c r="O344" s="2" t="str">
        <f t="shared" si="123"/>
        <v>No</v>
      </c>
      <c r="P344" s="2" t="str">
        <f t="shared" si="124"/>
        <v>No</v>
      </c>
    </row>
    <row r="345" spans="1:16" x14ac:dyDescent="0.25">
      <c r="A345" s="27">
        <v>10</v>
      </c>
      <c r="B345" s="120">
        <f>'Chart 10'!U30</f>
        <v>0</v>
      </c>
      <c r="C345" s="120">
        <f>'Chart 10'!V30</f>
        <v>0</v>
      </c>
      <c r="D345" s="120">
        <f>'Chart 10'!W30</f>
        <v>0</v>
      </c>
      <c r="E345" s="120">
        <f>'Chart 10'!X30</f>
        <v>0</v>
      </c>
      <c r="F345" s="121">
        <f>'Chart 10'!Y30</f>
        <v>0</v>
      </c>
      <c r="G345" s="120">
        <f>'Chart 10'!Z30</f>
        <v>0</v>
      </c>
      <c r="H345" s="120">
        <f>'Chart 10'!AA30</f>
        <v>0</v>
      </c>
      <c r="I345" s="2">
        <f>'Chart 10'!AB30</f>
        <v>0</v>
      </c>
      <c r="J345" s="2">
        <f>'Chart 10'!AC30</f>
        <v>0</v>
      </c>
      <c r="K345" s="2" cm="1">
        <f t="array" aca="1" ref="K345" ca="1">IF(B345=0,0,INDIRECT("MRN_"&amp;A345))</f>
        <v>0</v>
      </c>
      <c r="L345" s="2">
        <f t="shared" si="120"/>
        <v>0</v>
      </c>
      <c r="M345" s="2" t="str">
        <f t="shared" si="121"/>
        <v>No</v>
      </c>
      <c r="N345" s="2" t="str">
        <f t="shared" si="122"/>
        <v>No</v>
      </c>
      <c r="O345" s="2" t="str">
        <f t="shared" si="123"/>
        <v>No</v>
      </c>
      <c r="P345" s="2" t="str">
        <f t="shared" si="124"/>
        <v>No</v>
      </c>
    </row>
    <row r="346" spans="1:16" x14ac:dyDescent="0.25">
      <c r="A346" s="27">
        <v>10</v>
      </c>
      <c r="B346" s="120">
        <f>'Chart 10'!U31</f>
        <v>0</v>
      </c>
      <c r="C346" s="120">
        <f>'Chart 10'!V31</f>
        <v>0</v>
      </c>
      <c r="D346" s="120">
        <f>'Chart 10'!W31</f>
        <v>0</v>
      </c>
      <c r="E346" s="120">
        <f>'Chart 10'!X31</f>
        <v>0</v>
      </c>
      <c r="F346" s="121">
        <f>'Chart 10'!Y31</f>
        <v>0</v>
      </c>
      <c r="G346" s="120">
        <f>'Chart 10'!Z31</f>
        <v>0</v>
      </c>
      <c r="H346" s="120">
        <f>'Chart 10'!AA31</f>
        <v>0</v>
      </c>
      <c r="I346" s="2">
        <f>'Chart 10'!AB31</f>
        <v>0</v>
      </c>
      <c r="J346" s="2">
        <f>'Chart 10'!AC31</f>
        <v>0</v>
      </c>
      <c r="K346" s="2" cm="1">
        <f t="array" aca="1" ref="K346" ca="1">IF(B346=0,0,INDIRECT("MRN_"&amp;A346))</f>
        <v>0</v>
      </c>
      <c r="L346" s="2">
        <f t="shared" si="120"/>
        <v>0</v>
      </c>
      <c r="M346" s="2" t="str">
        <f t="shared" si="121"/>
        <v>No</v>
      </c>
      <c r="N346" s="2" t="str">
        <f t="shared" si="122"/>
        <v>No</v>
      </c>
      <c r="O346" s="2" t="str">
        <f t="shared" si="123"/>
        <v>No</v>
      </c>
      <c r="P346" s="2" t="str">
        <f t="shared" si="124"/>
        <v>No</v>
      </c>
    </row>
    <row r="347" spans="1:16" x14ac:dyDescent="0.25">
      <c r="A347" s="27">
        <v>10</v>
      </c>
      <c r="B347" s="120">
        <f>'Chart 10'!U32</f>
        <v>0</v>
      </c>
      <c r="C347" s="120">
        <f>'Chart 10'!V32</f>
        <v>0</v>
      </c>
      <c r="D347" s="120">
        <f>'Chart 10'!W32</f>
        <v>0</v>
      </c>
      <c r="E347" s="120">
        <f>'Chart 10'!X32</f>
        <v>0</v>
      </c>
      <c r="F347" s="121">
        <f>'Chart 10'!Y32</f>
        <v>0</v>
      </c>
      <c r="G347" s="120">
        <f>'Chart 10'!Z32</f>
        <v>0</v>
      </c>
      <c r="H347" s="120">
        <f>'Chart 10'!AA32</f>
        <v>0</v>
      </c>
      <c r="I347" s="2">
        <f>'Chart 10'!AB32</f>
        <v>0</v>
      </c>
      <c r="J347" s="2">
        <f>'Chart 10'!AC32</f>
        <v>0</v>
      </c>
      <c r="K347" s="2" cm="1">
        <f t="array" aca="1" ref="K347" ca="1">IF(B347=0,0,INDIRECT("MRN_"&amp;A347))</f>
        <v>0</v>
      </c>
      <c r="L347" s="2">
        <f t="shared" si="120"/>
        <v>0</v>
      </c>
      <c r="M347" s="2" t="str">
        <f t="shared" si="121"/>
        <v>No</v>
      </c>
      <c r="N347" s="2" t="str">
        <f t="shared" si="122"/>
        <v>No</v>
      </c>
      <c r="O347" s="2" t="str">
        <f t="shared" si="123"/>
        <v>No</v>
      </c>
      <c r="P347" s="2" t="str">
        <f t="shared" si="124"/>
        <v>No</v>
      </c>
    </row>
    <row r="348" spans="1:16" x14ac:dyDescent="0.25">
      <c r="A348" s="27">
        <v>10</v>
      </c>
      <c r="B348" s="120">
        <f>'Chart 10'!U33</f>
        <v>0</v>
      </c>
      <c r="C348" s="120">
        <f>'Chart 10'!V33</f>
        <v>0</v>
      </c>
      <c r="D348" s="120">
        <f>'Chart 10'!W33</f>
        <v>0</v>
      </c>
      <c r="E348" s="120">
        <f>'Chart 10'!X33</f>
        <v>0</v>
      </c>
      <c r="F348" s="121">
        <f>'Chart 10'!Y33</f>
        <v>0</v>
      </c>
      <c r="G348" s="120">
        <f>'Chart 10'!Z33</f>
        <v>0</v>
      </c>
      <c r="H348" s="120">
        <f>'Chart 10'!AA33</f>
        <v>0</v>
      </c>
      <c r="I348" s="2">
        <f>'Chart 10'!AB33</f>
        <v>0</v>
      </c>
      <c r="J348" s="2">
        <f>'Chart 10'!AC33</f>
        <v>0</v>
      </c>
      <c r="K348" s="2" cm="1">
        <f t="array" aca="1" ref="K348" ca="1">IF(B348=0,0,INDIRECT("MRN_"&amp;A348))</f>
        <v>0</v>
      </c>
      <c r="L348" s="2">
        <f t="shared" si="120"/>
        <v>0</v>
      </c>
      <c r="M348" s="2" t="str">
        <f t="shared" si="121"/>
        <v>No</v>
      </c>
      <c r="N348" s="2" t="str">
        <f t="shared" si="122"/>
        <v>No</v>
      </c>
      <c r="O348" s="2" t="str">
        <f t="shared" si="123"/>
        <v>No</v>
      </c>
      <c r="P348" s="2" t="str">
        <f t="shared" si="124"/>
        <v>No</v>
      </c>
    </row>
    <row r="349" spans="1:16" x14ac:dyDescent="0.25">
      <c r="A349" s="27">
        <v>10</v>
      </c>
      <c r="B349" s="120">
        <f>'Chart 10'!U34</f>
        <v>0</v>
      </c>
      <c r="C349" s="120">
        <f>'Chart 10'!V34</f>
        <v>0</v>
      </c>
      <c r="D349" s="120">
        <f>'Chart 10'!W34</f>
        <v>0</v>
      </c>
      <c r="E349" s="120">
        <f>'Chart 10'!X34</f>
        <v>0</v>
      </c>
      <c r="F349" s="121">
        <f>'Chart 10'!Y34</f>
        <v>0</v>
      </c>
      <c r="G349" s="120">
        <f>'Chart 10'!Z34</f>
        <v>0</v>
      </c>
      <c r="H349" s="120">
        <f>'Chart 10'!AA34</f>
        <v>0</v>
      </c>
      <c r="I349" s="2">
        <f>'Chart 10'!AB34</f>
        <v>0</v>
      </c>
      <c r="J349" s="2">
        <f>'Chart 10'!AC34</f>
        <v>0</v>
      </c>
      <c r="K349" s="2" cm="1">
        <f t="array" aca="1" ref="K349" ca="1">IF(B349=0,0,INDIRECT("MRN_"&amp;A349))</f>
        <v>0</v>
      </c>
      <c r="L349" s="2">
        <f t="shared" si="120"/>
        <v>0</v>
      </c>
      <c r="M349" s="2" t="str">
        <f t="shared" si="121"/>
        <v>No</v>
      </c>
      <c r="N349" s="2" t="str">
        <f t="shared" si="122"/>
        <v>No</v>
      </c>
      <c r="O349" s="2" t="str">
        <f t="shared" si="123"/>
        <v>No</v>
      </c>
      <c r="P349" s="2" t="str">
        <f t="shared" si="124"/>
        <v>No</v>
      </c>
    </row>
    <row r="350" spans="1:16" x14ac:dyDescent="0.25">
      <c r="A350" s="27">
        <v>10</v>
      </c>
      <c r="B350" s="120">
        <f>'Chart 10'!U35</f>
        <v>0</v>
      </c>
      <c r="C350" s="120">
        <f>'Chart 10'!V35</f>
        <v>0</v>
      </c>
      <c r="D350" s="120">
        <f>'Chart 10'!W35</f>
        <v>0</v>
      </c>
      <c r="E350" s="120">
        <f>'Chart 10'!X35</f>
        <v>0</v>
      </c>
      <c r="F350" s="121">
        <f>'Chart 10'!Y35</f>
        <v>0</v>
      </c>
      <c r="G350" s="120">
        <f>'Chart 10'!Z35</f>
        <v>0</v>
      </c>
      <c r="H350" s="120">
        <f>'Chart 10'!AA35</f>
        <v>0</v>
      </c>
      <c r="I350" s="2">
        <f>'Chart 10'!AB35</f>
        <v>0</v>
      </c>
      <c r="J350" s="2">
        <f>'Chart 10'!AC35</f>
        <v>0</v>
      </c>
      <c r="K350" s="2" cm="1">
        <f t="array" aca="1" ref="K350" ca="1">IF(B350=0,0,INDIRECT("MRN_"&amp;A350))</f>
        <v>0</v>
      </c>
      <c r="L350" s="2">
        <f t="shared" si="120"/>
        <v>0</v>
      </c>
      <c r="M350" s="2" t="str">
        <f t="shared" si="121"/>
        <v>No</v>
      </c>
      <c r="N350" s="2" t="str">
        <f t="shared" si="122"/>
        <v>No</v>
      </c>
      <c r="O350" s="2" t="str">
        <f t="shared" si="123"/>
        <v>No</v>
      </c>
      <c r="P350" s="2" t="str">
        <f t="shared" si="124"/>
        <v>No</v>
      </c>
    </row>
    <row r="351" spans="1:16" x14ac:dyDescent="0.25">
      <c r="A351" s="27">
        <v>10</v>
      </c>
      <c r="B351" s="120">
        <f>'Chart 10'!U36</f>
        <v>0</v>
      </c>
      <c r="C351" s="120">
        <f>'Chart 10'!V36</f>
        <v>0</v>
      </c>
      <c r="D351" s="120">
        <f>'Chart 10'!W36</f>
        <v>0</v>
      </c>
      <c r="E351" s="120">
        <f>'Chart 10'!X36</f>
        <v>0</v>
      </c>
      <c r="F351" s="121">
        <f>'Chart 10'!Y36</f>
        <v>0</v>
      </c>
      <c r="G351" s="120">
        <f>'Chart 10'!Z36</f>
        <v>0</v>
      </c>
      <c r="H351" s="120">
        <f>'Chart 10'!AA36</f>
        <v>0</v>
      </c>
      <c r="I351" s="2">
        <f>'Chart 10'!AB36</f>
        <v>0</v>
      </c>
      <c r="J351" s="2">
        <f>'Chart 10'!AC36</f>
        <v>0</v>
      </c>
      <c r="K351" s="2" cm="1">
        <f t="array" aca="1" ref="K351" ca="1">IF(B351=0,0,INDIRECT("MRN_"&amp;A351))</f>
        <v>0</v>
      </c>
      <c r="L351" s="2">
        <f t="shared" si="120"/>
        <v>0</v>
      </c>
      <c r="M351" s="2" t="str">
        <f t="shared" si="121"/>
        <v>No</v>
      </c>
      <c r="N351" s="2" t="str">
        <f t="shared" si="122"/>
        <v>No</v>
      </c>
      <c r="O351" s="2" t="str">
        <f t="shared" si="123"/>
        <v>No</v>
      </c>
      <c r="P351" s="2" t="str">
        <f t="shared" si="124"/>
        <v>No</v>
      </c>
    </row>
    <row r="352" spans="1:16" x14ac:dyDescent="0.25">
      <c r="A352" s="27">
        <v>10</v>
      </c>
      <c r="B352" s="120">
        <f>'Chart 10'!U37</f>
        <v>0</v>
      </c>
      <c r="C352" s="120">
        <f>'Chart 10'!V37</f>
        <v>0</v>
      </c>
      <c r="D352" s="120">
        <f>'Chart 10'!W37</f>
        <v>0</v>
      </c>
      <c r="E352" s="120">
        <f>'Chart 10'!X37</f>
        <v>0</v>
      </c>
      <c r="F352" s="121">
        <f>'Chart 10'!Y37</f>
        <v>0</v>
      </c>
      <c r="G352" s="120">
        <f>'Chart 10'!Z37</f>
        <v>0</v>
      </c>
      <c r="H352" s="120">
        <f>'Chart 10'!AA37</f>
        <v>0</v>
      </c>
      <c r="I352" s="2">
        <f>'Chart 10'!AB37</f>
        <v>0</v>
      </c>
      <c r="J352" s="2">
        <f>'Chart 10'!AC37</f>
        <v>0</v>
      </c>
      <c r="K352" s="2" cm="1">
        <f t="array" aca="1" ref="K352" ca="1">IF(B352=0,0,INDIRECT("MRN_"&amp;A352))</f>
        <v>0</v>
      </c>
      <c r="L352" s="2">
        <f t="shared" si="120"/>
        <v>0</v>
      </c>
      <c r="M352" s="2" t="str">
        <f t="shared" si="121"/>
        <v>No</v>
      </c>
      <c r="N352" s="2" t="str">
        <f t="shared" si="122"/>
        <v>No</v>
      </c>
      <c r="O352" s="2" t="str">
        <f t="shared" si="123"/>
        <v>No</v>
      </c>
      <c r="P352" s="2" t="str">
        <f t="shared" si="124"/>
        <v>No</v>
      </c>
    </row>
    <row r="353" spans="1:16" x14ac:dyDescent="0.25">
      <c r="A353" s="27">
        <v>10</v>
      </c>
      <c r="B353" s="120">
        <f>'Chart 10'!U38</f>
        <v>0</v>
      </c>
      <c r="C353" s="120">
        <f>'Chart 10'!V38</f>
        <v>0</v>
      </c>
      <c r="D353" s="120">
        <f>'Chart 10'!W38</f>
        <v>0</v>
      </c>
      <c r="E353" s="120">
        <f>'Chart 10'!X38</f>
        <v>0</v>
      </c>
      <c r="F353" s="121">
        <f>'Chart 10'!Y38</f>
        <v>0</v>
      </c>
      <c r="G353" s="120">
        <f>'Chart 10'!Z38</f>
        <v>0</v>
      </c>
      <c r="H353" s="120">
        <f>'Chart 10'!AA38</f>
        <v>0</v>
      </c>
      <c r="I353" s="2">
        <f>'Chart 10'!AB38</f>
        <v>0</v>
      </c>
      <c r="J353" s="2">
        <f>'Chart 10'!AC38</f>
        <v>0</v>
      </c>
      <c r="K353" s="2" cm="1">
        <f t="array" aca="1" ref="K353" ca="1">IF(B353=0,0,INDIRECT("MRN_"&amp;A353))</f>
        <v>0</v>
      </c>
      <c r="L353" s="2">
        <f t="shared" si="120"/>
        <v>0</v>
      </c>
      <c r="M353" s="2" t="str">
        <f t="shared" si="121"/>
        <v>No</v>
      </c>
      <c r="N353" s="2" t="str">
        <f t="shared" si="122"/>
        <v>No</v>
      </c>
      <c r="O353" s="2" t="str">
        <f t="shared" si="123"/>
        <v>No</v>
      </c>
      <c r="P353" s="2" t="str">
        <f t="shared" si="124"/>
        <v>No</v>
      </c>
    </row>
    <row r="354" spans="1:16" x14ac:dyDescent="0.25">
      <c r="A354" s="27">
        <v>11</v>
      </c>
      <c r="B354" s="120">
        <f>'Chart 11'!U9</f>
        <v>0</v>
      </c>
      <c r="C354" s="120">
        <f>'Chart 11'!V9</f>
        <v>0</v>
      </c>
      <c r="D354" s="120">
        <f>'Chart 11'!W9</f>
        <v>0</v>
      </c>
      <c r="E354" s="120">
        <f>'Chart 11'!X9</f>
        <v>0</v>
      </c>
      <c r="F354" s="121">
        <f>'Chart 11'!Y9</f>
        <v>0</v>
      </c>
      <c r="G354" s="120">
        <f>'Chart 11'!Z9</f>
        <v>0</v>
      </c>
      <c r="H354" s="120">
        <f>'Chart 11'!AA9</f>
        <v>0</v>
      </c>
      <c r="I354" s="2">
        <f>'Chart 11'!AB9</f>
        <v>0</v>
      </c>
      <c r="J354" s="2">
        <f>'Chart 11'!AC9</f>
        <v>0</v>
      </c>
      <c r="K354" s="2" cm="1">
        <f t="array" aca="1" ref="K354" ca="1">IF(B354=0,0,INDIRECT("MRN_"&amp;A354))</f>
        <v>0</v>
      </c>
      <c r="L354" s="2">
        <f t="shared" si="120"/>
        <v>0</v>
      </c>
      <c r="M354" s="2" t="str">
        <f t="shared" si="121"/>
        <v>No</v>
      </c>
      <c r="N354" s="2" t="str">
        <f t="shared" si="122"/>
        <v>No</v>
      </c>
      <c r="O354" s="2" t="str">
        <f t="shared" si="123"/>
        <v>No</v>
      </c>
      <c r="P354" s="2" t="str">
        <f t="shared" si="124"/>
        <v>No</v>
      </c>
    </row>
    <row r="355" spans="1:16" x14ac:dyDescent="0.25">
      <c r="A355" s="27">
        <v>11</v>
      </c>
      <c r="B355" s="120">
        <f>'Chart 11'!U10</f>
        <v>0</v>
      </c>
      <c r="C355" s="120">
        <f>'Chart 11'!V10</f>
        <v>0</v>
      </c>
      <c r="D355" s="120">
        <f>'Chart 11'!W10</f>
        <v>0</v>
      </c>
      <c r="E355" s="120">
        <f>'Chart 11'!X10</f>
        <v>0</v>
      </c>
      <c r="F355" s="121">
        <f>'Chart 11'!Y10</f>
        <v>0</v>
      </c>
      <c r="G355" s="120">
        <f>'Chart 11'!Z10</f>
        <v>0</v>
      </c>
      <c r="H355" s="120">
        <f>'Chart 11'!AA10</f>
        <v>0</v>
      </c>
      <c r="I355" s="2">
        <f>'Chart 11'!AB10</f>
        <v>0</v>
      </c>
      <c r="J355" s="2">
        <f>'Chart 11'!AC10</f>
        <v>0</v>
      </c>
      <c r="K355" s="2" cm="1">
        <f t="array" aca="1" ref="K355" ca="1">IF(B355=0,0,INDIRECT("MRN_"&amp;A355))</f>
        <v>0</v>
      </c>
      <c r="L355" s="2">
        <f t="shared" si="115"/>
        <v>0</v>
      </c>
      <c r="M355" s="2" t="str">
        <f t="shared" si="116"/>
        <v>No</v>
      </c>
      <c r="N355" s="2" t="str">
        <f t="shared" si="117"/>
        <v>No</v>
      </c>
      <c r="O355" s="2" t="str">
        <f t="shared" si="118"/>
        <v>No</v>
      </c>
      <c r="P355" s="2" t="str">
        <f t="shared" si="119"/>
        <v>No</v>
      </c>
    </row>
    <row r="356" spans="1:16" x14ac:dyDescent="0.25">
      <c r="A356" s="27">
        <v>11</v>
      </c>
      <c r="B356" s="120">
        <f>'Chart 11'!U11</f>
        <v>0</v>
      </c>
      <c r="C356" s="120">
        <f>'Chart 11'!V11</f>
        <v>0</v>
      </c>
      <c r="D356" s="120">
        <f>'Chart 11'!W11</f>
        <v>0</v>
      </c>
      <c r="E356" s="120">
        <f>'Chart 11'!X11</f>
        <v>0</v>
      </c>
      <c r="F356" s="121">
        <f>'Chart 11'!Y11</f>
        <v>0</v>
      </c>
      <c r="G356" s="120">
        <f>'Chart 11'!Z11</f>
        <v>0</v>
      </c>
      <c r="H356" s="120">
        <f>'Chart 11'!AA11</f>
        <v>0</v>
      </c>
      <c r="I356" s="2">
        <f>'Chart 11'!AB11</f>
        <v>0</v>
      </c>
      <c r="J356" s="2">
        <f>'Chart 11'!AC11</f>
        <v>0</v>
      </c>
      <c r="K356" s="2" cm="1">
        <f t="array" aca="1" ref="K356" ca="1">IF(B356=0,0,INDIRECT("MRN_"&amp;A356))</f>
        <v>0</v>
      </c>
      <c r="L356" s="2">
        <f t="shared" si="115"/>
        <v>0</v>
      </c>
      <c r="M356" s="2" t="str">
        <f t="shared" si="116"/>
        <v>No</v>
      </c>
      <c r="N356" s="2" t="str">
        <f t="shared" si="117"/>
        <v>No</v>
      </c>
      <c r="O356" s="2" t="str">
        <f t="shared" si="118"/>
        <v>No</v>
      </c>
      <c r="P356" s="2" t="str">
        <f t="shared" si="119"/>
        <v>No</v>
      </c>
    </row>
    <row r="357" spans="1:16" x14ac:dyDescent="0.25">
      <c r="A357" s="27">
        <v>11</v>
      </c>
      <c r="B357" s="120">
        <f>'Chart 11'!U12</f>
        <v>0</v>
      </c>
      <c r="C357" s="120">
        <f>'Chart 11'!V12</f>
        <v>0</v>
      </c>
      <c r="D357" s="120">
        <f>'Chart 11'!W12</f>
        <v>0</v>
      </c>
      <c r="E357" s="120">
        <f>'Chart 11'!X12</f>
        <v>0</v>
      </c>
      <c r="F357" s="121">
        <f>'Chart 11'!Y12</f>
        <v>0</v>
      </c>
      <c r="G357" s="120">
        <f>'Chart 11'!Z12</f>
        <v>0</v>
      </c>
      <c r="H357" s="120">
        <f>'Chart 11'!AA12</f>
        <v>0</v>
      </c>
      <c r="I357" s="2">
        <f>'Chart 11'!AB12</f>
        <v>0</v>
      </c>
      <c r="J357" s="2">
        <f>'Chart 11'!AC12</f>
        <v>0</v>
      </c>
      <c r="K357" s="2" cm="1">
        <f t="array" aca="1" ref="K357" ca="1">IF(B357=0,0,INDIRECT("MRN_"&amp;A357))</f>
        <v>0</v>
      </c>
      <c r="L357" s="2">
        <f t="shared" ref="L357:L384" si="125">IF(B357=0,0,"Chart_"&amp;A357)</f>
        <v>0</v>
      </c>
      <c r="M357" s="2" t="str">
        <f t="shared" ref="M357:M384" si="126">IF(I357=0,"No","Yes")</f>
        <v>No</v>
      </c>
      <c r="N357" s="2" t="str">
        <f t="shared" ref="N357:N384" si="127">IF(H357=0,"No","Yes")</f>
        <v>No</v>
      </c>
      <c r="O357" s="2" t="str">
        <f t="shared" ref="O357:O384" si="128">IF(N357="Yes","Yes","No")</f>
        <v>No</v>
      </c>
      <c r="P357" s="2" t="str">
        <f t="shared" ref="P357:P384" si="129">IF(M357="yes","Yes","No")</f>
        <v>No</v>
      </c>
    </row>
    <row r="358" spans="1:16" x14ac:dyDescent="0.25">
      <c r="A358" s="27">
        <v>11</v>
      </c>
      <c r="B358" s="120">
        <f>'Chart 11'!U13</f>
        <v>0</v>
      </c>
      <c r="C358" s="120">
        <f>'Chart 11'!V13</f>
        <v>0</v>
      </c>
      <c r="D358" s="120">
        <f>'Chart 11'!W13</f>
        <v>0</v>
      </c>
      <c r="E358" s="120">
        <f>'Chart 11'!X13</f>
        <v>0</v>
      </c>
      <c r="F358" s="121">
        <f>'Chart 11'!Y13</f>
        <v>0</v>
      </c>
      <c r="G358" s="120">
        <f>'Chart 11'!Z13</f>
        <v>0</v>
      </c>
      <c r="H358" s="120">
        <f>'Chart 11'!AA13</f>
        <v>0</v>
      </c>
      <c r="I358" s="2">
        <f>'Chart 11'!AB13</f>
        <v>0</v>
      </c>
      <c r="J358" s="2">
        <f>'Chart 11'!AC13</f>
        <v>0</v>
      </c>
      <c r="K358" s="2" cm="1">
        <f t="array" aca="1" ref="K358" ca="1">IF(B358=0,0,INDIRECT("MRN_"&amp;A358))</f>
        <v>0</v>
      </c>
      <c r="L358" s="2">
        <f t="shared" si="125"/>
        <v>0</v>
      </c>
      <c r="M358" s="2" t="str">
        <f t="shared" si="126"/>
        <v>No</v>
      </c>
      <c r="N358" s="2" t="str">
        <f t="shared" si="127"/>
        <v>No</v>
      </c>
      <c r="O358" s="2" t="str">
        <f t="shared" si="128"/>
        <v>No</v>
      </c>
      <c r="P358" s="2" t="str">
        <f t="shared" si="129"/>
        <v>No</v>
      </c>
    </row>
    <row r="359" spans="1:16" x14ac:dyDescent="0.25">
      <c r="A359" s="27">
        <v>11</v>
      </c>
      <c r="B359" s="120">
        <f>'Chart 11'!U14</f>
        <v>0</v>
      </c>
      <c r="C359" s="120">
        <f>'Chart 11'!V14</f>
        <v>0</v>
      </c>
      <c r="D359" s="120">
        <f>'Chart 11'!W14</f>
        <v>0</v>
      </c>
      <c r="E359" s="120">
        <f>'Chart 11'!X14</f>
        <v>0</v>
      </c>
      <c r="F359" s="121">
        <f>'Chart 11'!Y14</f>
        <v>0</v>
      </c>
      <c r="G359" s="120">
        <f>'Chart 11'!Z14</f>
        <v>0</v>
      </c>
      <c r="H359" s="120">
        <f>'Chart 11'!AA14</f>
        <v>0</v>
      </c>
      <c r="I359" s="2">
        <f>'Chart 11'!AB14</f>
        <v>0</v>
      </c>
      <c r="J359" s="2">
        <f>'Chart 11'!AC14</f>
        <v>0</v>
      </c>
      <c r="K359" s="2" cm="1">
        <f t="array" aca="1" ref="K359" ca="1">IF(B359=0,0,INDIRECT("MRN_"&amp;A359))</f>
        <v>0</v>
      </c>
      <c r="L359" s="2">
        <f t="shared" si="125"/>
        <v>0</v>
      </c>
      <c r="M359" s="2" t="str">
        <f t="shared" si="126"/>
        <v>No</v>
      </c>
      <c r="N359" s="2" t="str">
        <f t="shared" si="127"/>
        <v>No</v>
      </c>
      <c r="O359" s="2" t="str">
        <f t="shared" si="128"/>
        <v>No</v>
      </c>
      <c r="P359" s="2" t="str">
        <f t="shared" si="129"/>
        <v>No</v>
      </c>
    </row>
    <row r="360" spans="1:16" x14ac:dyDescent="0.25">
      <c r="A360" s="27">
        <v>11</v>
      </c>
      <c r="B360" s="120">
        <f>'Chart 11'!U15</f>
        <v>0</v>
      </c>
      <c r="C360" s="120">
        <f>'Chart 11'!V15</f>
        <v>0</v>
      </c>
      <c r="D360" s="120">
        <f>'Chart 11'!W15</f>
        <v>0</v>
      </c>
      <c r="E360" s="120">
        <f>'Chart 11'!X15</f>
        <v>0</v>
      </c>
      <c r="F360" s="121">
        <f>'Chart 11'!Y15</f>
        <v>0</v>
      </c>
      <c r="G360" s="120">
        <f>'Chart 11'!Z15</f>
        <v>0</v>
      </c>
      <c r="H360" s="120">
        <f>'Chart 11'!AA15</f>
        <v>0</v>
      </c>
      <c r="I360" s="2">
        <f>'Chart 11'!AB15</f>
        <v>0</v>
      </c>
      <c r="J360" s="2">
        <f>'Chart 11'!AC15</f>
        <v>0</v>
      </c>
      <c r="K360" s="2" cm="1">
        <f t="array" aca="1" ref="K360" ca="1">IF(B360=0,0,INDIRECT("MRN_"&amp;A360))</f>
        <v>0</v>
      </c>
      <c r="L360" s="2">
        <f t="shared" si="125"/>
        <v>0</v>
      </c>
      <c r="M360" s="2" t="str">
        <f t="shared" si="126"/>
        <v>No</v>
      </c>
      <c r="N360" s="2" t="str">
        <f t="shared" si="127"/>
        <v>No</v>
      </c>
      <c r="O360" s="2" t="str">
        <f t="shared" si="128"/>
        <v>No</v>
      </c>
      <c r="P360" s="2" t="str">
        <f t="shared" si="129"/>
        <v>No</v>
      </c>
    </row>
    <row r="361" spans="1:16" x14ac:dyDescent="0.25">
      <c r="A361" s="27">
        <v>11</v>
      </c>
      <c r="B361" s="120">
        <f>'Chart 11'!U16</f>
        <v>0</v>
      </c>
      <c r="C361" s="120">
        <f>'Chart 11'!V16</f>
        <v>0</v>
      </c>
      <c r="D361" s="120">
        <f>'Chart 11'!W16</f>
        <v>0</v>
      </c>
      <c r="E361" s="120">
        <f>'Chart 11'!X16</f>
        <v>0</v>
      </c>
      <c r="F361" s="121">
        <f>'Chart 11'!Y16</f>
        <v>0</v>
      </c>
      <c r="G361" s="120">
        <f>'Chart 11'!Z16</f>
        <v>0</v>
      </c>
      <c r="H361" s="120">
        <f>'Chart 11'!AA16</f>
        <v>0</v>
      </c>
      <c r="I361" s="2">
        <f>'Chart 11'!AB16</f>
        <v>0</v>
      </c>
      <c r="J361" s="2">
        <f>'Chart 11'!AC16</f>
        <v>0</v>
      </c>
      <c r="K361" s="2" cm="1">
        <f t="array" aca="1" ref="K361" ca="1">IF(B361=0,0,INDIRECT("MRN_"&amp;A361))</f>
        <v>0</v>
      </c>
      <c r="L361" s="2">
        <f t="shared" si="125"/>
        <v>0</v>
      </c>
      <c r="M361" s="2" t="str">
        <f t="shared" si="126"/>
        <v>No</v>
      </c>
      <c r="N361" s="2" t="str">
        <f t="shared" si="127"/>
        <v>No</v>
      </c>
      <c r="O361" s="2" t="str">
        <f t="shared" si="128"/>
        <v>No</v>
      </c>
      <c r="P361" s="2" t="str">
        <f t="shared" si="129"/>
        <v>No</v>
      </c>
    </row>
    <row r="362" spans="1:16" x14ac:dyDescent="0.25">
      <c r="A362" s="27">
        <v>11</v>
      </c>
      <c r="B362" s="120">
        <f>'Chart 11'!U17</f>
        <v>0</v>
      </c>
      <c r="C362" s="120">
        <f>'Chart 11'!V17</f>
        <v>0</v>
      </c>
      <c r="D362" s="120">
        <f>'Chart 11'!W17</f>
        <v>0</v>
      </c>
      <c r="E362" s="120">
        <f>'Chart 11'!X17</f>
        <v>0</v>
      </c>
      <c r="F362" s="121">
        <f>'Chart 11'!Y17</f>
        <v>0</v>
      </c>
      <c r="G362" s="120">
        <f>'Chart 11'!Z17</f>
        <v>0</v>
      </c>
      <c r="H362" s="120">
        <f>'Chart 11'!AA17</f>
        <v>0</v>
      </c>
      <c r="I362" s="2">
        <f>'Chart 11'!AB17</f>
        <v>0</v>
      </c>
      <c r="J362" s="2">
        <f>'Chart 11'!AC17</f>
        <v>0</v>
      </c>
      <c r="K362" s="2" cm="1">
        <f t="array" aca="1" ref="K362" ca="1">IF(B362=0,0,INDIRECT("MRN_"&amp;A362))</f>
        <v>0</v>
      </c>
      <c r="L362" s="2">
        <f t="shared" si="125"/>
        <v>0</v>
      </c>
      <c r="M362" s="2" t="str">
        <f t="shared" si="126"/>
        <v>No</v>
      </c>
      <c r="N362" s="2" t="str">
        <f t="shared" si="127"/>
        <v>No</v>
      </c>
      <c r="O362" s="2" t="str">
        <f t="shared" si="128"/>
        <v>No</v>
      </c>
      <c r="P362" s="2" t="str">
        <f t="shared" si="129"/>
        <v>No</v>
      </c>
    </row>
    <row r="363" spans="1:16" x14ac:dyDescent="0.25">
      <c r="A363" s="27">
        <v>11</v>
      </c>
      <c r="B363" s="120">
        <f>'Chart 11'!U18</f>
        <v>0</v>
      </c>
      <c r="C363" s="120">
        <f>'Chart 11'!V18</f>
        <v>0</v>
      </c>
      <c r="D363" s="120">
        <f>'Chart 11'!W18</f>
        <v>0</v>
      </c>
      <c r="E363" s="120">
        <f>'Chart 11'!X18</f>
        <v>0</v>
      </c>
      <c r="F363" s="121">
        <f>'Chart 11'!Y18</f>
        <v>0</v>
      </c>
      <c r="G363" s="120">
        <f>'Chart 11'!Z18</f>
        <v>0</v>
      </c>
      <c r="H363" s="120">
        <f>'Chart 11'!AA18</f>
        <v>0</v>
      </c>
      <c r="I363" s="2">
        <f>'Chart 11'!AB18</f>
        <v>0</v>
      </c>
      <c r="J363" s="2">
        <f>'Chart 11'!AC18</f>
        <v>0</v>
      </c>
      <c r="K363" s="2" cm="1">
        <f t="array" aca="1" ref="K363" ca="1">IF(B363=0,0,INDIRECT("MRN_"&amp;A363))</f>
        <v>0</v>
      </c>
      <c r="L363" s="2">
        <f t="shared" si="125"/>
        <v>0</v>
      </c>
      <c r="M363" s="2" t="str">
        <f t="shared" si="126"/>
        <v>No</v>
      </c>
      <c r="N363" s="2" t="str">
        <f t="shared" si="127"/>
        <v>No</v>
      </c>
      <c r="O363" s="2" t="str">
        <f t="shared" si="128"/>
        <v>No</v>
      </c>
      <c r="P363" s="2" t="str">
        <f t="shared" si="129"/>
        <v>No</v>
      </c>
    </row>
    <row r="364" spans="1:16" x14ac:dyDescent="0.25">
      <c r="A364" s="27">
        <v>11</v>
      </c>
      <c r="B364" s="120">
        <f>'Chart 11'!U19</f>
        <v>0</v>
      </c>
      <c r="C364" s="120">
        <f>'Chart 11'!V19</f>
        <v>0</v>
      </c>
      <c r="D364" s="120">
        <f>'Chart 11'!W19</f>
        <v>0</v>
      </c>
      <c r="E364" s="120">
        <f>'Chart 11'!X19</f>
        <v>0</v>
      </c>
      <c r="F364" s="121">
        <f>'Chart 11'!Y19</f>
        <v>0</v>
      </c>
      <c r="G364" s="120">
        <f>'Chart 11'!Z19</f>
        <v>0</v>
      </c>
      <c r="H364" s="120">
        <f>'Chart 11'!AA19</f>
        <v>0</v>
      </c>
      <c r="I364" s="2">
        <f>'Chart 11'!AB19</f>
        <v>0</v>
      </c>
      <c r="J364" s="2">
        <f>'Chart 11'!AC19</f>
        <v>0</v>
      </c>
      <c r="K364" s="2" cm="1">
        <f t="array" aca="1" ref="K364" ca="1">IF(B364=0,0,INDIRECT("MRN_"&amp;A364))</f>
        <v>0</v>
      </c>
      <c r="L364" s="2">
        <f t="shared" si="125"/>
        <v>0</v>
      </c>
      <c r="M364" s="2" t="str">
        <f t="shared" si="126"/>
        <v>No</v>
      </c>
      <c r="N364" s="2" t="str">
        <f t="shared" si="127"/>
        <v>No</v>
      </c>
      <c r="O364" s="2" t="str">
        <f t="shared" si="128"/>
        <v>No</v>
      </c>
      <c r="P364" s="2" t="str">
        <f t="shared" si="129"/>
        <v>No</v>
      </c>
    </row>
    <row r="365" spans="1:16" x14ac:dyDescent="0.25">
      <c r="A365" s="27">
        <v>11</v>
      </c>
      <c r="B365" s="120">
        <f>'Chart 11'!U20</f>
        <v>0</v>
      </c>
      <c r="C365" s="120">
        <f>'Chart 11'!V20</f>
        <v>0</v>
      </c>
      <c r="D365" s="120">
        <f>'Chart 11'!W20</f>
        <v>0</v>
      </c>
      <c r="E365" s="120">
        <f>'Chart 11'!X20</f>
        <v>0</v>
      </c>
      <c r="F365" s="121">
        <f>'Chart 11'!Y20</f>
        <v>0</v>
      </c>
      <c r="G365" s="120">
        <f>'Chart 11'!Z20</f>
        <v>0</v>
      </c>
      <c r="H365" s="120">
        <f>'Chart 11'!AA20</f>
        <v>0</v>
      </c>
      <c r="I365" s="2">
        <f>'Chart 11'!AB20</f>
        <v>0</v>
      </c>
      <c r="J365" s="2">
        <f>'Chart 11'!AC20</f>
        <v>0</v>
      </c>
      <c r="K365" s="2" cm="1">
        <f t="array" aca="1" ref="K365" ca="1">IF(B365=0,0,INDIRECT("MRN_"&amp;A365))</f>
        <v>0</v>
      </c>
      <c r="L365" s="2">
        <f t="shared" si="125"/>
        <v>0</v>
      </c>
      <c r="M365" s="2" t="str">
        <f t="shared" si="126"/>
        <v>No</v>
      </c>
      <c r="N365" s="2" t="str">
        <f t="shared" si="127"/>
        <v>No</v>
      </c>
      <c r="O365" s="2" t="str">
        <f t="shared" si="128"/>
        <v>No</v>
      </c>
      <c r="P365" s="2" t="str">
        <f t="shared" si="129"/>
        <v>No</v>
      </c>
    </row>
    <row r="366" spans="1:16" x14ac:dyDescent="0.25">
      <c r="A366" s="27">
        <v>11</v>
      </c>
      <c r="B366" s="120">
        <f>'Chart 11'!U21</f>
        <v>0</v>
      </c>
      <c r="C366" s="120">
        <f>'Chart 11'!V21</f>
        <v>0</v>
      </c>
      <c r="D366" s="120">
        <f>'Chart 11'!W21</f>
        <v>0</v>
      </c>
      <c r="E366" s="120">
        <f>'Chart 11'!X21</f>
        <v>0</v>
      </c>
      <c r="F366" s="121">
        <f>'Chart 11'!Y21</f>
        <v>0</v>
      </c>
      <c r="G366" s="120">
        <f>'Chart 11'!Z21</f>
        <v>0</v>
      </c>
      <c r="H366" s="120">
        <f>'Chart 11'!AA21</f>
        <v>0</v>
      </c>
      <c r="I366" s="2">
        <f>'Chart 11'!AB21</f>
        <v>0</v>
      </c>
      <c r="J366" s="2">
        <f>'Chart 11'!AC21</f>
        <v>0</v>
      </c>
      <c r="K366" s="2" cm="1">
        <f t="array" aca="1" ref="K366" ca="1">IF(B366=0,0,INDIRECT("MRN_"&amp;A366))</f>
        <v>0</v>
      </c>
      <c r="L366" s="2">
        <f t="shared" si="125"/>
        <v>0</v>
      </c>
      <c r="M366" s="2" t="str">
        <f t="shared" si="126"/>
        <v>No</v>
      </c>
      <c r="N366" s="2" t="str">
        <f t="shared" si="127"/>
        <v>No</v>
      </c>
      <c r="O366" s="2" t="str">
        <f t="shared" si="128"/>
        <v>No</v>
      </c>
      <c r="P366" s="2" t="str">
        <f t="shared" si="129"/>
        <v>No</v>
      </c>
    </row>
    <row r="367" spans="1:16" x14ac:dyDescent="0.25">
      <c r="A367" s="27">
        <v>11</v>
      </c>
      <c r="B367" s="120">
        <f>'Chart 11'!U22</f>
        <v>0</v>
      </c>
      <c r="C367" s="120">
        <f>'Chart 11'!V22</f>
        <v>0</v>
      </c>
      <c r="D367" s="120">
        <f>'Chart 11'!W22</f>
        <v>0</v>
      </c>
      <c r="E367" s="120">
        <f>'Chart 11'!X22</f>
        <v>0</v>
      </c>
      <c r="F367" s="121">
        <f>'Chart 11'!Y22</f>
        <v>0</v>
      </c>
      <c r="G367" s="120">
        <f>'Chart 11'!Z22</f>
        <v>0</v>
      </c>
      <c r="H367" s="120">
        <f>'Chart 11'!AA22</f>
        <v>0</v>
      </c>
      <c r="I367" s="2">
        <f>'Chart 11'!AB22</f>
        <v>0</v>
      </c>
      <c r="J367" s="2">
        <f>'Chart 11'!AC22</f>
        <v>0</v>
      </c>
      <c r="K367" s="2" cm="1">
        <f t="array" aca="1" ref="K367" ca="1">IF(B367=0,0,INDIRECT("MRN_"&amp;A367))</f>
        <v>0</v>
      </c>
      <c r="L367" s="2">
        <f t="shared" si="125"/>
        <v>0</v>
      </c>
      <c r="M367" s="2" t="str">
        <f t="shared" si="126"/>
        <v>No</v>
      </c>
      <c r="N367" s="2" t="str">
        <f t="shared" si="127"/>
        <v>No</v>
      </c>
      <c r="O367" s="2" t="str">
        <f t="shared" si="128"/>
        <v>No</v>
      </c>
      <c r="P367" s="2" t="str">
        <f t="shared" si="129"/>
        <v>No</v>
      </c>
    </row>
    <row r="368" spans="1:16" x14ac:dyDescent="0.25">
      <c r="A368" s="27">
        <v>11</v>
      </c>
      <c r="B368" s="120">
        <f>'Chart 11'!U23</f>
        <v>0</v>
      </c>
      <c r="C368" s="120">
        <f>'Chart 11'!V23</f>
        <v>0</v>
      </c>
      <c r="D368" s="120">
        <f>'Chart 11'!W23</f>
        <v>0</v>
      </c>
      <c r="E368" s="120">
        <f>'Chart 11'!X23</f>
        <v>0</v>
      </c>
      <c r="F368" s="121">
        <f>'Chart 11'!Y23</f>
        <v>0</v>
      </c>
      <c r="G368" s="120">
        <f>'Chart 11'!Z23</f>
        <v>0</v>
      </c>
      <c r="H368" s="120">
        <f>'Chart 11'!AA23</f>
        <v>0</v>
      </c>
      <c r="I368" s="2">
        <f>'Chart 11'!AB23</f>
        <v>0</v>
      </c>
      <c r="J368" s="2">
        <f>'Chart 11'!AC23</f>
        <v>0</v>
      </c>
      <c r="K368" s="2" cm="1">
        <f t="array" aca="1" ref="K368" ca="1">IF(B368=0,0,INDIRECT("MRN_"&amp;A368))</f>
        <v>0</v>
      </c>
      <c r="L368" s="2">
        <f t="shared" si="125"/>
        <v>0</v>
      </c>
      <c r="M368" s="2" t="str">
        <f t="shared" si="126"/>
        <v>No</v>
      </c>
      <c r="N368" s="2" t="str">
        <f t="shared" si="127"/>
        <v>No</v>
      </c>
      <c r="O368" s="2" t="str">
        <f t="shared" si="128"/>
        <v>No</v>
      </c>
      <c r="P368" s="2" t="str">
        <f t="shared" si="129"/>
        <v>No</v>
      </c>
    </row>
    <row r="369" spans="1:16" x14ac:dyDescent="0.25">
      <c r="A369" s="27">
        <v>11</v>
      </c>
      <c r="B369" s="120">
        <f>'Chart 11'!U24</f>
        <v>0</v>
      </c>
      <c r="C369" s="120">
        <f>'Chart 11'!V24</f>
        <v>0</v>
      </c>
      <c r="D369" s="120">
        <f>'Chart 11'!W24</f>
        <v>0</v>
      </c>
      <c r="E369" s="120">
        <f>'Chart 11'!X24</f>
        <v>0</v>
      </c>
      <c r="F369" s="121">
        <f>'Chart 11'!Y24</f>
        <v>0</v>
      </c>
      <c r="G369" s="120">
        <f>'Chart 11'!Z24</f>
        <v>0</v>
      </c>
      <c r="H369" s="120">
        <f>'Chart 11'!AA24</f>
        <v>0</v>
      </c>
      <c r="I369" s="2">
        <f>'Chart 11'!AB24</f>
        <v>0</v>
      </c>
      <c r="J369" s="2">
        <f>'Chart 11'!AC24</f>
        <v>0</v>
      </c>
      <c r="K369" s="2" cm="1">
        <f t="array" aca="1" ref="K369" ca="1">IF(B369=0,0,INDIRECT("MRN_"&amp;A369))</f>
        <v>0</v>
      </c>
      <c r="L369" s="2">
        <f t="shared" si="125"/>
        <v>0</v>
      </c>
      <c r="M369" s="2" t="str">
        <f t="shared" si="126"/>
        <v>No</v>
      </c>
      <c r="N369" s="2" t="str">
        <f t="shared" si="127"/>
        <v>No</v>
      </c>
      <c r="O369" s="2" t="str">
        <f t="shared" si="128"/>
        <v>No</v>
      </c>
      <c r="P369" s="2" t="str">
        <f t="shared" si="129"/>
        <v>No</v>
      </c>
    </row>
    <row r="370" spans="1:16" x14ac:dyDescent="0.25">
      <c r="A370" s="27">
        <v>11</v>
      </c>
      <c r="B370" s="120">
        <f>'Chart 11'!U25</f>
        <v>0</v>
      </c>
      <c r="C370" s="120">
        <f>'Chart 11'!V25</f>
        <v>0</v>
      </c>
      <c r="D370" s="120">
        <f>'Chart 11'!W25</f>
        <v>0</v>
      </c>
      <c r="E370" s="120">
        <f>'Chart 11'!X25</f>
        <v>0</v>
      </c>
      <c r="F370" s="121">
        <f>'Chart 11'!Y25</f>
        <v>0</v>
      </c>
      <c r="G370" s="120">
        <f>'Chart 11'!Z25</f>
        <v>0</v>
      </c>
      <c r="H370" s="120">
        <f>'Chart 11'!AA25</f>
        <v>0</v>
      </c>
      <c r="I370" s="2">
        <f>'Chart 11'!AB25</f>
        <v>0</v>
      </c>
      <c r="J370" s="2">
        <f>'Chart 11'!AC25</f>
        <v>0</v>
      </c>
      <c r="K370" s="2" cm="1">
        <f t="array" aca="1" ref="K370" ca="1">IF(B370=0,0,INDIRECT("MRN_"&amp;A370))</f>
        <v>0</v>
      </c>
      <c r="L370" s="2">
        <f t="shared" si="125"/>
        <v>0</v>
      </c>
      <c r="M370" s="2" t="str">
        <f t="shared" si="126"/>
        <v>No</v>
      </c>
      <c r="N370" s="2" t="str">
        <f t="shared" si="127"/>
        <v>No</v>
      </c>
      <c r="O370" s="2" t="str">
        <f t="shared" si="128"/>
        <v>No</v>
      </c>
      <c r="P370" s="2" t="str">
        <f t="shared" si="129"/>
        <v>No</v>
      </c>
    </row>
    <row r="371" spans="1:16" x14ac:dyDescent="0.25">
      <c r="A371" s="27">
        <v>11</v>
      </c>
      <c r="B371" s="120">
        <f>'Chart 11'!U26</f>
        <v>0</v>
      </c>
      <c r="C371" s="120">
        <f>'Chart 11'!V26</f>
        <v>0</v>
      </c>
      <c r="D371" s="120">
        <f>'Chart 11'!W26</f>
        <v>0</v>
      </c>
      <c r="E371" s="120">
        <f>'Chart 11'!X26</f>
        <v>0</v>
      </c>
      <c r="F371" s="121">
        <f>'Chart 11'!Y26</f>
        <v>0</v>
      </c>
      <c r="G371" s="120">
        <f>'Chart 11'!Z26</f>
        <v>0</v>
      </c>
      <c r="H371" s="120">
        <f>'Chart 11'!AA26</f>
        <v>0</v>
      </c>
      <c r="I371" s="2">
        <f>'Chart 11'!AB26</f>
        <v>0</v>
      </c>
      <c r="J371" s="2">
        <f>'Chart 11'!AC26</f>
        <v>0</v>
      </c>
      <c r="K371" s="2" cm="1">
        <f t="array" aca="1" ref="K371" ca="1">IF(B371=0,0,INDIRECT("MRN_"&amp;A371))</f>
        <v>0</v>
      </c>
      <c r="L371" s="2">
        <f t="shared" si="125"/>
        <v>0</v>
      </c>
      <c r="M371" s="2" t="str">
        <f t="shared" si="126"/>
        <v>No</v>
      </c>
      <c r="N371" s="2" t="str">
        <f t="shared" si="127"/>
        <v>No</v>
      </c>
      <c r="O371" s="2" t="str">
        <f t="shared" si="128"/>
        <v>No</v>
      </c>
      <c r="P371" s="2" t="str">
        <f t="shared" si="129"/>
        <v>No</v>
      </c>
    </row>
    <row r="372" spans="1:16" x14ac:dyDescent="0.25">
      <c r="A372" s="27">
        <v>11</v>
      </c>
      <c r="B372" s="120">
        <f>'Chart 11'!U27</f>
        <v>0</v>
      </c>
      <c r="C372" s="120">
        <f>'Chart 11'!V27</f>
        <v>0</v>
      </c>
      <c r="D372" s="120">
        <f>'Chart 11'!W27</f>
        <v>0</v>
      </c>
      <c r="E372" s="120">
        <f>'Chart 11'!X27</f>
        <v>0</v>
      </c>
      <c r="F372" s="121">
        <f>'Chart 11'!Y27</f>
        <v>0</v>
      </c>
      <c r="G372" s="120">
        <f>'Chart 11'!Z27</f>
        <v>0</v>
      </c>
      <c r="H372" s="120">
        <f>'Chart 11'!AA27</f>
        <v>0</v>
      </c>
      <c r="I372" s="2">
        <f>'Chart 11'!AB27</f>
        <v>0</v>
      </c>
      <c r="J372" s="2">
        <f>'Chart 11'!AC27</f>
        <v>0</v>
      </c>
      <c r="K372" s="2" cm="1">
        <f t="array" aca="1" ref="K372" ca="1">IF(B372=0,0,INDIRECT("MRN_"&amp;A372))</f>
        <v>0</v>
      </c>
      <c r="L372" s="2">
        <f t="shared" si="125"/>
        <v>0</v>
      </c>
      <c r="M372" s="2" t="str">
        <f t="shared" si="126"/>
        <v>No</v>
      </c>
      <c r="N372" s="2" t="str">
        <f t="shared" si="127"/>
        <v>No</v>
      </c>
      <c r="O372" s="2" t="str">
        <f t="shared" si="128"/>
        <v>No</v>
      </c>
      <c r="P372" s="2" t="str">
        <f t="shared" si="129"/>
        <v>No</v>
      </c>
    </row>
    <row r="373" spans="1:16" x14ac:dyDescent="0.25">
      <c r="A373" s="27">
        <v>11</v>
      </c>
      <c r="B373" s="120">
        <f>'Chart 11'!U28</f>
        <v>0</v>
      </c>
      <c r="C373" s="120">
        <f>'Chart 11'!V28</f>
        <v>0</v>
      </c>
      <c r="D373" s="120">
        <f>'Chart 11'!W28</f>
        <v>0</v>
      </c>
      <c r="E373" s="120">
        <f>'Chart 11'!X28</f>
        <v>0</v>
      </c>
      <c r="F373" s="121">
        <f>'Chart 11'!Y28</f>
        <v>0</v>
      </c>
      <c r="G373" s="120">
        <f>'Chart 11'!Z28</f>
        <v>0</v>
      </c>
      <c r="H373" s="120">
        <f>'Chart 11'!AA28</f>
        <v>0</v>
      </c>
      <c r="I373" s="2">
        <f>'Chart 11'!AB28</f>
        <v>0</v>
      </c>
      <c r="J373" s="2">
        <f>'Chart 11'!AC28</f>
        <v>0</v>
      </c>
      <c r="K373" s="2" cm="1">
        <f t="array" aca="1" ref="K373" ca="1">IF(B373=0,0,INDIRECT("MRN_"&amp;A373))</f>
        <v>0</v>
      </c>
      <c r="L373" s="2">
        <f t="shared" si="125"/>
        <v>0</v>
      </c>
      <c r="M373" s="2" t="str">
        <f t="shared" si="126"/>
        <v>No</v>
      </c>
      <c r="N373" s="2" t="str">
        <f t="shared" si="127"/>
        <v>No</v>
      </c>
      <c r="O373" s="2" t="str">
        <f t="shared" si="128"/>
        <v>No</v>
      </c>
      <c r="P373" s="2" t="str">
        <f t="shared" si="129"/>
        <v>No</v>
      </c>
    </row>
    <row r="374" spans="1:16" x14ac:dyDescent="0.25">
      <c r="A374" s="27">
        <v>11</v>
      </c>
      <c r="B374" s="120">
        <f>'Chart 11'!U29</f>
        <v>0</v>
      </c>
      <c r="C374" s="120">
        <f>'Chart 11'!V29</f>
        <v>0</v>
      </c>
      <c r="D374" s="120">
        <f>'Chart 11'!W29</f>
        <v>0</v>
      </c>
      <c r="E374" s="120">
        <f>'Chart 11'!X29</f>
        <v>0</v>
      </c>
      <c r="F374" s="121">
        <f>'Chart 11'!Y29</f>
        <v>0</v>
      </c>
      <c r="G374" s="120">
        <f>'Chart 11'!Z29</f>
        <v>0</v>
      </c>
      <c r="H374" s="120">
        <f>'Chart 11'!AA29</f>
        <v>0</v>
      </c>
      <c r="I374" s="2">
        <f>'Chart 11'!AB29</f>
        <v>0</v>
      </c>
      <c r="J374" s="2">
        <f>'Chart 11'!AC29</f>
        <v>0</v>
      </c>
      <c r="K374" s="2" cm="1">
        <f t="array" aca="1" ref="K374" ca="1">IF(B374=0,0,INDIRECT("MRN_"&amp;A374))</f>
        <v>0</v>
      </c>
      <c r="L374" s="2">
        <f t="shared" si="125"/>
        <v>0</v>
      </c>
      <c r="M374" s="2" t="str">
        <f t="shared" si="126"/>
        <v>No</v>
      </c>
      <c r="N374" s="2" t="str">
        <f t="shared" si="127"/>
        <v>No</v>
      </c>
      <c r="O374" s="2" t="str">
        <f t="shared" si="128"/>
        <v>No</v>
      </c>
      <c r="P374" s="2" t="str">
        <f t="shared" si="129"/>
        <v>No</v>
      </c>
    </row>
    <row r="375" spans="1:16" x14ac:dyDescent="0.25">
      <c r="A375" s="27">
        <v>11</v>
      </c>
      <c r="B375" s="120">
        <f>'Chart 11'!U30</f>
        <v>0</v>
      </c>
      <c r="C375" s="120">
        <f>'Chart 11'!V30</f>
        <v>0</v>
      </c>
      <c r="D375" s="120">
        <f>'Chart 11'!W30</f>
        <v>0</v>
      </c>
      <c r="E375" s="120">
        <f>'Chart 11'!X30</f>
        <v>0</v>
      </c>
      <c r="F375" s="121">
        <f>'Chart 11'!Y30</f>
        <v>0</v>
      </c>
      <c r="G375" s="120">
        <f>'Chart 11'!Z30</f>
        <v>0</v>
      </c>
      <c r="H375" s="120">
        <f>'Chart 11'!AA30</f>
        <v>0</v>
      </c>
      <c r="I375" s="2">
        <f>'Chart 11'!AB30</f>
        <v>0</v>
      </c>
      <c r="J375" s="2">
        <f>'Chart 11'!AC30</f>
        <v>0</v>
      </c>
      <c r="K375" s="2" cm="1">
        <f t="array" aca="1" ref="K375" ca="1">IF(B375=0,0,INDIRECT("MRN_"&amp;A375))</f>
        <v>0</v>
      </c>
      <c r="L375" s="2">
        <f t="shared" si="125"/>
        <v>0</v>
      </c>
      <c r="M375" s="2" t="str">
        <f t="shared" si="126"/>
        <v>No</v>
      </c>
      <c r="N375" s="2" t="str">
        <f t="shared" si="127"/>
        <v>No</v>
      </c>
      <c r="O375" s="2" t="str">
        <f t="shared" si="128"/>
        <v>No</v>
      </c>
      <c r="P375" s="2" t="str">
        <f t="shared" si="129"/>
        <v>No</v>
      </c>
    </row>
    <row r="376" spans="1:16" x14ac:dyDescent="0.25">
      <c r="A376" s="27">
        <v>11</v>
      </c>
      <c r="B376" s="120">
        <f>'Chart 11'!U31</f>
        <v>0</v>
      </c>
      <c r="C376" s="120">
        <f>'Chart 11'!V31</f>
        <v>0</v>
      </c>
      <c r="D376" s="120">
        <f>'Chart 11'!W31</f>
        <v>0</v>
      </c>
      <c r="E376" s="120">
        <f>'Chart 11'!X31</f>
        <v>0</v>
      </c>
      <c r="F376" s="121">
        <f>'Chart 11'!Y31</f>
        <v>0</v>
      </c>
      <c r="G376" s="120">
        <f>'Chart 11'!Z31</f>
        <v>0</v>
      </c>
      <c r="H376" s="120">
        <f>'Chart 11'!AA31</f>
        <v>0</v>
      </c>
      <c r="I376" s="2">
        <f>'Chart 11'!AB31</f>
        <v>0</v>
      </c>
      <c r="J376" s="2">
        <f>'Chart 11'!AC31</f>
        <v>0</v>
      </c>
      <c r="K376" s="2" cm="1">
        <f t="array" aca="1" ref="K376" ca="1">IF(B376=0,0,INDIRECT("MRN_"&amp;A376))</f>
        <v>0</v>
      </c>
      <c r="L376" s="2">
        <f t="shared" si="125"/>
        <v>0</v>
      </c>
      <c r="M376" s="2" t="str">
        <f t="shared" si="126"/>
        <v>No</v>
      </c>
      <c r="N376" s="2" t="str">
        <f t="shared" si="127"/>
        <v>No</v>
      </c>
      <c r="O376" s="2" t="str">
        <f t="shared" si="128"/>
        <v>No</v>
      </c>
      <c r="P376" s="2" t="str">
        <f t="shared" si="129"/>
        <v>No</v>
      </c>
    </row>
    <row r="377" spans="1:16" x14ac:dyDescent="0.25">
      <c r="A377" s="27">
        <v>11</v>
      </c>
      <c r="B377" s="120">
        <f>'Chart 11'!U32</f>
        <v>0</v>
      </c>
      <c r="C377" s="120">
        <f>'Chart 11'!V32</f>
        <v>0</v>
      </c>
      <c r="D377" s="120">
        <f>'Chart 11'!W32</f>
        <v>0</v>
      </c>
      <c r="E377" s="120">
        <f>'Chart 11'!X32</f>
        <v>0</v>
      </c>
      <c r="F377" s="121">
        <f>'Chart 11'!Y32</f>
        <v>0</v>
      </c>
      <c r="G377" s="120">
        <f>'Chart 11'!Z32</f>
        <v>0</v>
      </c>
      <c r="H377" s="120">
        <f>'Chart 11'!AA32</f>
        <v>0</v>
      </c>
      <c r="I377" s="2">
        <f>'Chart 11'!AB32</f>
        <v>0</v>
      </c>
      <c r="J377" s="2">
        <f>'Chart 11'!AC32</f>
        <v>0</v>
      </c>
      <c r="K377" s="2" cm="1">
        <f t="array" aca="1" ref="K377" ca="1">IF(B377=0,0,INDIRECT("MRN_"&amp;A377))</f>
        <v>0</v>
      </c>
      <c r="L377" s="2">
        <f t="shared" si="125"/>
        <v>0</v>
      </c>
      <c r="M377" s="2" t="str">
        <f t="shared" si="126"/>
        <v>No</v>
      </c>
      <c r="N377" s="2" t="str">
        <f t="shared" si="127"/>
        <v>No</v>
      </c>
      <c r="O377" s="2" t="str">
        <f t="shared" si="128"/>
        <v>No</v>
      </c>
      <c r="P377" s="2" t="str">
        <f t="shared" si="129"/>
        <v>No</v>
      </c>
    </row>
    <row r="378" spans="1:16" x14ac:dyDescent="0.25">
      <c r="A378" s="27">
        <v>11</v>
      </c>
      <c r="B378" s="120">
        <f>'Chart 11'!U33</f>
        <v>0</v>
      </c>
      <c r="C378" s="120">
        <f>'Chart 11'!V33</f>
        <v>0</v>
      </c>
      <c r="D378" s="120">
        <f>'Chart 11'!W33</f>
        <v>0</v>
      </c>
      <c r="E378" s="120">
        <f>'Chart 11'!X33</f>
        <v>0</v>
      </c>
      <c r="F378" s="121">
        <f>'Chart 11'!Y33</f>
        <v>0</v>
      </c>
      <c r="G378" s="120">
        <f>'Chart 11'!Z33</f>
        <v>0</v>
      </c>
      <c r="H378" s="120">
        <f>'Chart 11'!AA33</f>
        <v>0</v>
      </c>
      <c r="I378" s="2">
        <f>'Chart 11'!AB33</f>
        <v>0</v>
      </c>
      <c r="J378" s="2">
        <f>'Chart 11'!AC33</f>
        <v>0</v>
      </c>
      <c r="K378" s="2" cm="1">
        <f t="array" aca="1" ref="K378" ca="1">IF(B378=0,0,INDIRECT("MRN_"&amp;A378))</f>
        <v>0</v>
      </c>
      <c r="L378" s="2">
        <f t="shared" si="125"/>
        <v>0</v>
      </c>
      <c r="M378" s="2" t="str">
        <f t="shared" si="126"/>
        <v>No</v>
      </c>
      <c r="N378" s="2" t="str">
        <f t="shared" si="127"/>
        <v>No</v>
      </c>
      <c r="O378" s="2" t="str">
        <f t="shared" si="128"/>
        <v>No</v>
      </c>
      <c r="P378" s="2" t="str">
        <f t="shared" si="129"/>
        <v>No</v>
      </c>
    </row>
    <row r="379" spans="1:16" x14ac:dyDescent="0.25">
      <c r="A379" s="27">
        <v>11</v>
      </c>
      <c r="B379" s="120">
        <f>'Chart 11'!U34</f>
        <v>0</v>
      </c>
      <c r="C379" s="120">
        <f>'Chart 11'!V34</f>
        <v>0</v>
      </c>
      <c r="D379" s="120">
        <f>'Chart 11'!W34</f>
        <v>0</v>
      </c>
      <c r="E379" s="120">
        <f>'Chart 11'!X34</f>
        <v>0</v>
      </c>
      <c r="F379" s="121">
        <f>'Chart 11'!Y34</f>
        <v>0</v>
      </c>
      <c r="G379" s="120">
        <f>'Chart 11'!Z34</f>
        <v>0</v>
      </c>
      <c r="H379" s="120">
        <f>'Chart 11'!AA34</f>
        <v>0</v>
      </c>
      <c r="I379" s="2">
        <f>'Chart 11'!AB34</f>
        <v>0</v>
      </c>
      <c r="J379" s="2">
        <f>'Chart 11'!AC34</f>
        <v>0</v>
      </c>
      <c r="K379" s="2" cm="1">
        <f t="array" aca="1" ref="K379" ca="1">IF(B379=0,0,INDIRECT("MRN_"&amp;A379))</f>
        <v>0</v>
      </c>
      <c r="L379" s="2">
        <f t="shared" si="125"/>
        <v>0</v>
      </c>
      <c r="M379" s="2" t="str">
        <f t="shared" si="126"/>
        <v>No</v>
      </c>
      <c r="N379" s="2" t="str">
        <f t="shared" si="127"/>
        <v>No</v>
      </c>
      <c r="O379" s="2" t="str">
        <f t="shared" si="128"/>
        <v>No</v>
      </c>
      <c r="P379" s="2" t="str">
        <f t="shared" si="129"/>
        <v>No</v>
      </c>
    </row>
    <row r="380" spans="1:16" x14ac:dyDescent="0.25">
      <c r="A380" s="27">
        <v>11</v>
      </c>
      <c r="B380" s="120">
        <f>'Chart 11'!U35</f>
        <v>0</v>
      </c>
      <c r="C380" s="120">
        <f>'Chart 11'!V35</f>
        <v>0</v>
      </c>
      <c r="D380" s="120">
        <f>'Chart 11'!W35</f>
        <v>0</v>
      </c>
      <c r="E380" s="120">
        <f>'Chart 11'!X35</f>
        <v>0</v>
      </c>
      <c r="F380" s="121">
        <f>'Chart 11'!Y35</f>
        <v>0</v>
      </c>
      <c r="G380" s="120">
        <f>'Chart 11'!Z35</f>
        <v>0</v>
      </c>
      <c r="H380" s="120">
        <f>'Chart 11'!AA35</f>
        <v>0</v>
      </c>
      <c r="I380" s="2">
        <f>'Chart 11'!AB35</f>
        <v>0</v>
      </c>
      <c r="J380" s="2">
        <f>'Chart 11'!AC35</f>
        <v>0</v>
      </c>
      <c r="K380" s="2" cm="1">
        <f t="array" aca="1" ref="K380" ca="1">IF(B380=0,0,INDIRECT("MRN_"&amp;A380))</f>
        <v>0</v>
      </c>
      <c r="L380" s="2">
        <f t="shared" si="125"/>
        <v>0</v>
      </c>
      <c r="M380" s="2" t="str">
        <f t="shared" si="126"/>
        <v>No</v>
      </c>
      <c r="N380" s="2" t="str">
        <f t="shared" si="127"/>
        <v>No</v>
      </c>
      <c r="O380" s="2" t="str">
        <f t="shared" si="128"/>
        <v>No</v>
      </c>
      <c r="P380" s="2" t="str">
        <f t="shared" si="129"/>
        <v>No</v>
      </c>
    </row>
    <row r="381" spans="1:16" x14ac:dyDescent="0.25">
      <c r="A381" s="27">
        <v>11</v>
      </c>
      <c r="B381" s="120">
        <f>'Chart 11'!U36</f>
        <v>0</v>
      </c>
      <c r="C381" s="120">
        <f>'Chart 11'!V36</f>
        <v>0</v>
      </c>
      <c r="D381" s="120">
        <f>'Chart 11'!W36</f>
        <v>0</v>
      </c>
      <c r="E381" s="120">
        <f>'Chart 11'!X36</f>
        <v>0</v>
      </c>
      <c r="F381" s="121">
        <f>'Chart 11'!Y36</f>
        <v>0</v>
      </c>
      <c r="G381" s="120">
        <f>'Chart 11'!Z36</f>
        <v>0</v>
      </c>
      <c r="H381" s="120">
        <f>'Chart 11'!AA36</f>
        <v>0</v>
      </c>
      <c r="I381" s="2">
        <f>'Chart 11'!AB36</f>
        <v>0</v>
      </c>
      <c r="J381" s="2">
        <f>'Chart 11'!AC36</f>
        <v>0</v>
      </c>
      <c r="K381" s="2" cm="1">
        <f t="array" aca="1" ref="K381" ca="1">IF(B381=0,0,INDIRECT("MRN_"&amp;A381))</f>
        <v>0</v>
      </c>
      <c r="L381" s="2">
        <f t="shared" si="125"/>
        <v>0</v>
      </c>
      <c r="M381" s="2" t="str">
        <f t="shared" si="126"/>
        <v>No</v>
      </c>
      <c r="N381" s="2" t="str">
        <f t="shared" si="127"/>
        <v>No</v>
      </c>
      <c r="O381" s="2" t="str">
        <f t="shared" si="128"/>
        <v>No</v>
      </c>
      <c r="P381" s="2" t="str">
        <f t="shared" si="129"/>
        <v>No</v>
      </c>
    </row>
    <row r="382" spans="1:16" x14ac:dyDescent="0.25">
      <c r="A382" s="27">
        <v>11</v>
      </c>
      <c r="B382" s="120">
        <f>'Chart 11'!U37</f>
        <v>0</v>
      </c>
      <c r="C382" s="120">
        <f>'Chart 11'!V37</f>
        <v>0</v>
      </c>
      <c r="D382" s="120">
        <f>'Chart 11'!W37</f>
        <v>0</v>
      </c>
      <c r="E382" s="120">
        <f>'Chart 11'!X37</f>
        <v>0</v>
      </c>
      <c r="F382" s="121">
        <f>'Chart 11'!Y37</f>
        <v>0</v>
      </c>
      <c r="G382" s="120">
        <f>'Chart 11'!Z37</f>
        <v>0</v>
      </c>
      <c r="H382" s="120">
        <f>'Chart 11'!AA37</f>
        <v>0</v>
      </c>
      <c r="I382" s="2">
        <f>'Chart 11'!AB37</f>
        <v>0</v>
      </c>
      <c r="J382" s="2">
        <f>'Chart 11'!AC37</f>
        <v>0</v>
      </c>
      <c r="K382" s="2" cm="1">
        <f t="array" aca="1" ref="K382" ca="1">IF(B382=0,0,INDIRECT("MRN_"&amp;A382))</f>
        <v>0</v>
      </c>
      <c r="L382" s="2">
        <f t="shared" si="125"/>
        <v>0</v>
      </c>
      <c r="M382" s="2" t="str">
        <f t="shared" si="126"/>
        <v>No</v>
      </c>
      <c r="N382" s="2" t="str">
        <f t="shared" si="127"/>
        <v>No</v>
      </c>
      <c r="O382" s="2" t="str">
        <f t="shared" si="128"/>
        <v>No</v>
      </c>
      <c r="P382" s="2" t="str">
        <f t="shared" si="129"/>
        <v>No</v>
      </c>
    </row>
    <row r="383" spans="1:16" x14ac:dyDescent="0.25">
      <c r="A383" s="27">
        <v>11</v>
      </c>
      <c r="B383" s="120">
        <f>'Chart 11'!U38</f>
        <v>0</v>
      </c>
      <c r="C383" s="120">
        <f>'Chart 11'!V38</f>
        <v>0</v>
      </c>
      <c r="D383" s="120">
        <f>'Chart 11'!W38</f>
        <v>0</v>
      </c>
      <c r="E383" s="120">
        <f>'Chart 11'!X38</f>
        <v>0</v>
      </c>
      <c r="F383" s="121">
        <f>'Chart 11'!Y38</f>
        <v>0</v>
      </c>
      <c r="G383" s="120">
        <f>'Chart 11'!Z38</f>
        <v>0</v>
      </c>
      <c r="H383" s="120">
        <f>'Chart 11'!AA38</f>
        <v>0</v>
      </c>
      <c r="I383" s="2">
        <f>'Chart 11'!AB38</f>
        <v>0</v>
      </c>
      <c r="J383" s="2">
        <f>'Chart 11'!AC38</f>
        <v>0</v>
      </c>
      <c r="K383" s="2" cm="1">
        <f t="array" aca="1" ref="K383" ca="1">IF(B383=0,0,INDIRECT("MRN_"&amp;A383))</f>
        <v>0</v>
      </c>
      <c r="L383" s="2">
        <f t="shared" si="125"/>
        <v>0</v>
      </c>
      <c r="M383" s="2" t="str">
        <f t="shared" si="126"/>
        <v>No</v>
      </c>
      <c r="N383" s="2" t="str">
        <f t="shared" si="127"/>
        <v>No</v>
      </c>
      <c r="O383" s="2" t="str">
        <f t="shared" si="128"/>
        <v>No</v>
      </c>
      <c r="P383" s="2" t="str">
        <f t="shared" si="129"/>
        <v>No</v>
      </c>
    </row>
    <row r="384" spans="1:16" x14ac:dyDescent="0.25">
      <c r="A384" s="27">
        <v>12</v>
      </c>
      <c r="B384" s="120">
        <f>'Chart 12'!U9</f>
        <v>0</v>
      </c>
      <c r="C384" s="120">
        <f>'Chart 12'!V9</f>
        <v>0</v>
      </c>
      <c r="D384" s="120">
        <f>'Chart 12'!W9</f>
        <v>0</v>
      </c>
      <c r="E384" s="120">
        <f>'Chart 12'!X9</f>
        <v>0</v>
      </c>
      <c r="F384" s="121">
        <f>'Chart 12'!Y9</f>
        <v>0</v>
      </c>
      <c r="G384" s="120">
        <f>'Chart 12'!Z9</f>
        <v>0</v>
      </c>
      <c r="H384" s="120">
        <f>'Chart 12'!AA9</f>
        <v>0</v>
      </c>
      <c r="I384" s="2">
        <f>'Chart 12'!AB9</f>
        <v>0</v>
      </c>
      <c r="J384" s="2">
        <f>'Chart 12'!AC9</f>
        <v>0</v>
      </c>
      <c r="K384" s="2" cm="1">
        <f t="array" aca="1" ref="K384" ca="1">IF(B384=0,0,INDIRECT("MRN_"&amp;A384))</f>
        <v>0</v>
      </c>
      <c r="L384" s="2">
        <f t="shared" si="125"/>
        <v>0</v>
      </c>
      <c r="M384" s="2" t="str">
        <f t="shared" si="126"/>
        <v>No</v>
      </c>
      <c r="N384" s="2" t="str">
        <f t="shared" si="127"/>
        <v>No</v>
      </c>
      <c r="O384" s="2" t="str">
        <f t="shared" si="128"/>
        <v>No</v>
      </c>
      <c r="P384" s="2" t="str">
        <f t="shared" si="129"/>
        <v>No</v>
      </c>
    </row>
    <row r="385" spans="1:16" x14ac:dyDescent="0.25">
      <c r="A385" s="27">
        <v>12</v>
      </c>
      <c r="B385" s="120">
        <f>'Chart 12'!U10</f>
        <v>0</v>
      </c>
      <c r="C385" s="120">
        <f>'Chart 12'!V10</f>
        <v>0</v>
      </c>
      <c r="D385" s="120">
        <f>'Chart 12'!W10</f>
        <v>0</v>
      </c>
      <c r="E385" s="120">
        <f>'Chart 12'!X10</f>
        <v>0</v>
      </c>
      <c r="F385" s="121">
        <f>'Chart 12'!Y10</f>
        <v>0</v>
      </c>
      <c r="G385" s="120">
        <f>'Chart 12'!Z10</f>
        <v>0</v>
      </c>
      <c r="H385" s="120">
        <f>'Chart 12'!AA10</f>
        <v>0</v>
      </c>
      <c r="I385" s="2">
        <f>'Chart 12'!AB10</f>
        <v>0</v>
      </c>
      <c r="J385" s="2">
        <f>'Chart 12'!AC10</f>
        <v>0</v>
      </c>
      <c r="K385" s="2" cm="1">
        <f t="array" aca="1" ref="K385" ca="1">IF(B385=0,0,INDIRECT("MRN_"&amp;A385))</f>
        <v>0</v>
      </c>
      <c r="L385" s="2">
        <f t="shared" ref="L385:L416" si="130">IF(B385=0,0,"Chart_"&amp;A385)</f>
        <v>0</v>
      </c>
      <c r="M385" s="2" t="str">
        <f t="shared" ref="M385:M416" si="131">IF(I385=0,"No","Yes")</f>
        <v>No</v>
      </c>
      <c r="N385" s="2" t="str">
        <f t="shared" ref="N385:N416" si="132">IF(H385=0,"No","Yes")</f>
        <v>No</v>
      </c>
      <c r="O385" s="2" t="str">
        <f t="shared" ref="O385:O416" si="133">IF(N385="Yes","Yes","No")</f>
        <v>No</v>
      </c>
      <c r="P385" s="2" t="str">
        <f t="shared" ref="P385:P416" si="134">IF(M385="yes","Yes","No")</f>
        <v>No</v>
      </c>
    </row>
    <row r="386" spans="1:16" x14ac:dyDescent="0.25">
      <c r="A386" s="27">
        <v>12</v>
      </c>
      <c r="B386" s="120">
        <f>'Chart 12'!U11</f>
        <v>0</v>
      </c>
      <c r="C386" s="120">
        <f>'Chart 12'!V11</f>
        <v>0</v>
      </c>
      <c r="D386" s="120">
        <f>'Chart 12'!W11</f>
        <v>0</v>
      </c>
      <c r="E386" s="120">
        <f>'Chart 12'!X11</f>
        <v>0</v>
      </c>
      <c r="F386" s="121">
        <f>'Chart 12'!Y11</f>
        <v>0</v>
      </c>
      <c r="G386" s="120">
        <f>'Chart 12'!Z11</f>
        <v>0</v>
      </c>
      <c r="H386" s="120">
        <f>'Chart 12'!AA11</f>
        <v>0</v>
      </c>
      <c r="I386" s="2">
        <f>'Chart 12'!AB11</f>
        <v>0</v>
      </c>
      <c r="J386" s="2">
        <f>'Chart 12'!AC11</f>
        <v>0</v>
      </c>
      <c r="K386" s="2" cm="1">
        <f t="array" aca="1" ref="K386" ca="1">IF(B386=0,0,INDIRECT("MRN_"&amp;A386))</f>
        <v>0</v>
      </c>
      <c r="L386" s="2">
        <f t="shared" si="130"/>
        <v>0</v>
      </c>
      <c r="M386" s="2" t="str">
        <f t="shared" si="131"/>
        <v>No</v>
      </c>
      <c r="N386" s="2" t="str">
        <f t="shared" si="132"/>
        <v>No</v>
      </c>
      <c r="O386" s="2" t="str">
        <f t="shared" si="133"/>
        <v>No</v>
      </c>
      <c r="P386" s="2" t="str">
        <f t="shared" si="134"/>
        <v>No</v>
      </c>
    </row>
    <row r="387" spans="1:16" x14ac:dyDescent="0.25">
      <c r="A387" s="27">
        <v>12</v>
      </c>
      <c r="B387" s="120">
        <f>'Chart 12'!U12</f>
        <v>0</v>
      </c>
      <c r="C387" s="120">
        <f>'Chart 12'!V12</f>
        <v>0</v>
      </c>
      <c r="D387" s="120">
        <f>'Chart 12'!W12</f>
        <v>0</v>
      </c>
      <c r="E387" s="120">
        <f>'Chart 12'!X12</f>
        <v>0</v>
      </c>
      <c r="F387" s="121">
        <f>'Chart 12'!Y12</f>
        <v>0</v>
      </c>
      <c r="G387" s="120">
        <f>'Chart 12'!Z12</f>
        <v>0</v>
      </c>
      <c r="H387" s="120">
        <f>'Chart 12'!AA12</f>
        <v>0</v>
      </c>
      <c r="I387" s="2">
        <f>'Chart 12'!AB12</f>
        <v>0</v>
      </c>
      <c r="J387" s="2">
        <f>'Chart 12'!AC12</f>
        <v>0</v>
      </c>
      <c r="K387" s="2" cm="1">
        <f t="array" aca="1" ref="K387" ca="1">IF(B387=0,0,INDIRECT("MRN_"&amp;A387))</f>
        <v>0</v>
      </c>
      <c r="L387" s="2">
        <f t="shared" ref="L387:L407" si="135">IF(B387=0,0,"Chart_"&amp;A387)</f>
        <v>0</v>
      </c>
      <c r="M387" s="2" t="str">
        <f t="shared" ref="M387:M407" si="136">IF(I387=0,"No","Yes")</f>
        <v>No</v>
      </c>
      <c r="N387" s="2" t="str">
        <f t="shared" ref="N387:N407" si="137">IF(H387=0,"No","Yes")</f>
        <v>No</v>
      </c>
      <c r="O387" s="2" t="str">
        <f t="shared" ref="O387:O407" si="138">IF(N387="Yes","Yes","No")</f>
        <v>No</v>
      </c>
      <c r="P387" s="2" t="str">
        <f t="shared" ref="P387:P407" si="139">IF(M387="yes","Yes","No")</f>
        <v>No</v>
      </c>
    </row>
    <row r="388" spans="1:16" x14ac:dyDescent="0.25">
      <c r="A388" s="27">
        <v>12</v>
      </c>
      <c r="B388" s="120">
        <f>'Chart 12'!U13</f>
        <v>0</v>
      </c>
      <c r="C388" s="120">
        <f>'Chart 12'!V13</f>
        <v>0</v>
      </c>
      <c r="D388" s="120">
        <f>'Chart 12'!W13</f>
        <v>0</v>
      </c>
      <c r="E388" s="120">
        <f>'Chart 12'!X13</f>
        <v>0</v>
      </c>
      <c r="F388" s="121">
        <f>'Chart 12'!Y13</f>
        <v>0</v>
      </c>
      <c r="G388" s="120">
        <f>'Chart 12'!Z13</f>
        <v>0</v>
      </c>
      <c r="H388" s="120">
        <f>'Chart 12'!AA13</f>
        <v>0</v>
      </c>
      <c r="I388" s="2">
        <f>'Chart 12'!AB13</f>
        <v>0</v>
      </c>
      <c r="J388" s="2">
        <f>'Chart 12'!AC13</f>
        <v>0</v>
      </c>
      <c r="K388" s="2" cm="1">
        <f t="array" aca="1" ref="K388" ca="1">IF(B388=0,0,INDIRECT("MRN_"&amp;A388))</f>
        <v>0</v>
      </c>
      <c r="L388" s="2">
        <f t="shared" si="135"/>
        <v>0</v>
      </c>
      <c r="M388" s="2" t="str">
        <f t="shared" si="136"/>
        <v>No</v>
      </c>
      <c r="N388" s="2" t="str">
        <f t="shared" si="137"/>
        <v>No</v>
      </c>
      <c r="O388" s="2" t="str">
        <f t="shared" si="138"/>
        <v>No</v>
      </c>
      <c r="P388" s="2" t="str">
        <f t="shared" si="139"/>
        <v>No</v>
      </c>
    </row>
    <row r="389" spans="1:16" x14ac:dyDescent="0.25">
      <c r="A389" s="27">
        <v>12</v>
      </c>
      <c r="B389" s="120">
        <f>'Chart 12'!U14</f>
        <v>0</v>
      </c>
      <c r="C389" s="120">
        <f>'Chart 12'!V14</f>
        <v>0</v>
      </c>
      <c r="D389" s="120">
        <f>'Chart 12'!W14</f>
        <v>0</v>
      </c>
      <c r="E389" s="120">
        <f>'Chart 12'!X14</f>
        <v>0</v>
      </c>
      <c r="F389" s="121">
        <f>'Chart 12'!Y14</f>
        <v>0</v>
      </c>
      <c r="G389" s="120">
        <f>'Chart 12'!Z14</f>
        <v>0</v>
      </c>
      <c r="H389" s="120">
        <f>'Chart 12'!AA14</f>
        <v>0</v>
      </c>
      <c r="I389" s="2">
        <f>'Chart 12'!AB14</f>
        <v>0</v>
      </c>
      <c r="J389" s="2">
        <f>'Chart 12'!AC14</f>
        <v>0</v>
      </c>
      <c r="K389" s="2" cm="1">
        <f t="array" aca="1" ref="K389" ca="1">IF(B389=0,0,INDIRECT("MRN_"&amp;A389))</f>
        <v>0</v>
      </c>
      <c r="L389" s="2">
        <f t="shared" si="135"/>
        <v>0</v>
      </c>
      <c r="M389" s="2" t="str">
        <f t="shared" si="136"/>
        <v>No</v>
      </c>
      <c r="N389" s="2" t="str">
        <f t="shared" si="137"/>
        <v>No</v>
      </c>
      <c r="O389" s="2" t="str">
        <f t="shared" si="138"/>
        <v>No</v>
      </c>
      <c r="P389" s="2" t="str">
        <f t="shared" si="139"/>
        <v>No</v>
      </c>
    </row>
    <row r="390" spans="1:16" x14ac:dyDescent="0.25">
      <c r="A390" s="27">
        <v>12</v>
      </c>
      <c r="B390" s="120">
        <f>'Chart 12'!U15</f>
        <v>0</v>
      </c>
      <c r="C390" s="120">
        <f>'Chart 12'!V15</f>
        <v>0</v>
      </c>
      <c r="D390" s="120">
        <f>'Chart 12'!W15</f>
        <v>0</v>
      </c>
      <c r="E390" s="120">
        <f>'Chart 12'!X15</f>
        <v>0</v>
      </c>
      <c r="F390" s="121">
        <f>'Chart 12'!Y15</f>
        <v>0</v>
      </c>
      <c r="G390" s="120">
        <f>'Chart 12'!Z15</f>
        <v>0</v>
      </c>
      <c r="H390" s="120">
        <f>'Chart 12'!AA15</f>
        <v>0</v>
      </c>
      <c r="I390" s="2">
        <f>'Chart 12'!AB15</f>
        <v>0</v>
      </c>
      <c r="J390" s="2">
        <f>'Chart 12'!AC15</f>
        <v>0</v>
      </c>
      <c r="K390" s="2" cm="1">
        <f t="array" aca="1" ref="K390" ca="1">IF(B390=0,0,INDIRECT("MRN_"&amp;A390))</f>
        <v>0</v>
      </c>
      <c r="L390" s="2">
        <f t="shared" si="135"/>
        <v>0</v>
      </c>
      <c r="M390" s="2" t="str">
        <f t="shared" si="136"/>
        <v>No</v>
      </c>
      <c r="N390" s="2" t="str">
        <f t="shared" si="137"/>
        <v>No</v>
      </c>
      <c r="O390" s="2" t="str">
        <f t="shared" si="138"/>
        <v>No</v>
      </c>
      <c r="P390" s="2" t="str">
        <f t="shared" si="139"/>
        <v>No</v>
      </c>
    </row>
    <row r="391" spans="1:16" x14ac:dyDescent="0.25">
      <c r="A391" s="27">
        <v>12</v>
      </c>
      <c r="B391" s="120">
        <f>'Chart 12'!U16</f>
        <v>0</v>
      </c>
      <c r="C391" s="120">
        <f>'Chart 12'!V16</f>
        <v>0</v>
      </c>
      <c r="D391" s="120">
        <f>'Chart 12'!W16</f>
        <v>0</v>
      </c>
      <c r="E391" s="120">
        <f>'Chart 12'!X16</f>
        <v>0</v>
      </c>
      <c r="F391" s="121">
        <f>'Chart 12'!Y16</f>
        <v>0</v>
      </c>
      <c r="G391" s="120">
        <f>'Chart 12'!Z16</f>
        <v>0</v>
      </c>
      <c r="H391" s="120">
        <f>'Chart 12'!AA16</f>
        <v>0</v>
      </c>
      <c r="I391" s="2">
        <f>'Chart 12'!AB16</f>
        <v>0</v>
      </c>
      <c r="J391" s="2">
        <f>'Chart 12'!AC16</f>
        <v>0</v>
      </c>
      <c r="K391" s="2" cm="1">
        <f t="array" aca="1" ref="K391" ca="1">IF(B391=0,0,INDIRECT("MRN_"&amp;A391))</f>
        <v>0</v>
      </c>
      <c r="L391" s="2">
        <f t="shared" si="135"/>
        <v>0</v>
      </c>
      <c r="M391" s="2" t="str">
        <f t="shared" si="136"/>
        <v>No</v>
      </c>
      <c r="N391" s="2" t="str">
        <f t="shared" si="137"/>
        <v>No</v>
      </c>
      <c r="O391" s="2" t="str">
        <f t="shared" si="138"/>
        <v>No</v>
      </c>
      <c r="P391" s="2" t="str">
        <f t="shared" si="139"/>
        <v>No</v>
      </c>
    </row>
    <row r="392" spans="1:16" x14ac:dyDescent="0.25">
      <c r="A392" s="27">
        <v>12</v>
      </c>
      <c r="B392" s="120">
        <f>'Chart 12'!U17</f>
        <v>0</v>
      </c>
      <c r="C392" s="120">
        <f>'Chart 12'!V17</f>
        <v>0</v>
      </c>
      <c r="D392" s="120">
        <f>'Chart 12'!W17</f>
        <v>0</v>
      </c>
      <c r="E392" s="120">
        <f>'Chart 12'!X17</f>
        <v>0</v>
      </c>
      <c r="F392" s="121">
        <f>'Chart 12'!Y17</f>
        <v>0</v>
      </c>
      <c r="G392" s="120">
        <f>'Chart 12'!Z17</f>
        <v>0</v>
      </c>
      <c r="H392" s="120">
        <f>'Chart 12'!AA17</f>
        <v>0</v>
      </c>
      <c r="I392" s="2">
        <f>'Chart 12'!AB17</f>
        <v>0</v>
      </c>
      <c r="J392" s="2">
        <f>'Chart 12'!AC17</f>
        <v>0</v>
      </c>
      <c r="K392" s="2" cm="1">
        <f t="array" aca="1" ref="K392" ca="1">IF(B392=0,0,INDIRECT("MRN_"&amp;A392))</f>
        <v>0</v>
      </c>
      <c r="L392" s="2">
        <f t="shared" si="135"/>
        <v>0</v>
      </c>
      <c r="M392" s="2" t="str">
        <f t="shared" si="136"/>
        <v>No</v>
      </c>
      <c r="N392" s="2" t="str">
        <f t="shared" si="137"/>
        <v>No</v>
      </c>
      <c r="O392" s="2" t="str">
        <f t="shared" si="138"/>
        <v>No</v>
      </c>
      <c r="P392" s="2" t="str">
        <f t="shared" si="139"/>
        <v>No</v>
      </c>
    </row>
    <row r="393" spans="1:16" x14ac:dyDescent="0.25">
      <c r="A393" s="27">
        <v>12</v>
      </c>
      <c r="B393" s="120">
        <f>'Chart 12'!U18</f>
        <v>0</v>
      </c>
      <c r="C393" s="120">
        <f>'Chart 12'!V18</f>
        <v>0</v>
      </c>
      <c r="D393" s="120">
        <f>'Chart 12'!W18</f>
        <v>0</v>
      </c>
      <c r="E393" s="120">
        <f>'Chart 12'!X18</f>
        <v>0</v>
      </c>
      <c r="F393" s="121">
        <f>'Chart 12'!Y18</f>
        <v>0</v>
      </c>
      <c r="G393" s="120">
        <f>'Chart 12'!Z18</f>
        <v>0</v>
      </c>
      <c r="H393" s="120">
        <f>'Chart 12'!AA18</f>
        <v>0</v>
      </c>
      <c r="I393" s="2">
        <f>'Chart 12'!AB18</f>
        <v>0</v>
      </c>
      <c r="J393" s="2">
        <f>'Chart 12'!AC18</f>
        <v>0</v>
      </c>
      <c r="K393" s="2" cm="1">
        <f t="array" aca="1" ref="K393" ca="1">IF(B393=0,0,INDIRECT("MRN_"&amp;A393))</f>
        <v>0</v>
      </c>
      <c r="L393" s="2">
        <f t="shared" si="135"/>
        <v>0</v>
      </c>
      <c r="M393" s="2" t="str">
        <f t="shared" si="136"/>
        <v>No</v>
      </c>
      <c r="N393" s="2" t="str">
        <f t="shared" si="137"/>
        <v>No</v>
      </c>
      <c r="O393" s="2" t="str">
        <f t="shared" si="138"/>
        <v>No</v>
      </c>
      <c r="P393" s="2" t="str">
        <f t="shared" si="139"/>
        <v>No</v>
      </c>
    </row>
    <row r="394" spans="1:16" x14ac:dyDescent="0.25">
      <c r="A394" s="27">
        <v>12</v>
      </c>
      <c r="B394" s="120">
        <f>'Chart 12'!U19</f>
        <v>0</v>
      </c>
      <c r="C394" s="120">
        <f>'Chart 12'!V19</f>
        <v>0</v>
      </c>
      <c r="D394" s="120">
        <f>'Chart 12'!W19</f>
        <v>0</v>
      </c>
      <c r="E394" s="120">
        <f>'Chart 12'!X19</f>
        <v>0</v>
      </c>
      <c r="F394" s="121">
        <f>'Chart 12'!Y19</f>
        <v>0</v>
      </c>
      <c r="G394" s="120">
        <f>'Chart 12'!Z19</f>
        <v>0</v>
      </c>
      <c r="H394" s="120">
        <f>'Chart 12'!AA19</f>
        <v>0</v>
      </c>
      <c r="I394" s="2">
        <f>'Chart 12'!AB19</f>
        <v>0</v>
      </c>
      <c r="J394" s="2">
        <f>'Chart 12'!AC19</f>
        <v>0</v>
      </c>
      <c r="K394" s="2" cm="1">
        <f t="array" aca="1" ref="K394" ca="1">IF(B394=0,0,INDIRECT("MRN_"&amp;A394))</f>
        <v>0</v>
      </c>
      <c r="L394" s="2">
        <f t="shared" si="135"/>
        <v>0</v>
      </c>
      <c r="M394" s="2" t="str">
        <f t="shared" si="136"/>
        <v>No</v>
      </c>
      <c r="N394" s="2" t="str">
        <f t="shared" si="137"/>
        <v>No</v>
      </c>
      <c r="O394" s="2" t="str">
        <f t="shared" si="138"/>
        <v>No</v>
      </c>
      <c r="P394" s="2" t="str">
        <f t="shared" si="139"/>
        <v>No</v>
      </c>
    </row>
    <row r="395" spans="1:16" x14ac:dyDescent="0.25">
      <c r="A395" s="27">
        <v>12</v>
      </c>
      <c r="B395" s="120">
        <f>'Chart 12'!U20</f>
        <v>0</v>
      </c>
      <c r="C395" s="120">
        <f>'Chart 12'!V20</f>
        <v>0</v>
      </c>
      <c r="D395" s="120">
        <f>'Chart 12'!W20</f>
        <v>0</v>
      </c>
      <c r="E395" s="120">
        <f>'Chart 12'!X20</f>
        <v>0</v>
      </c>
      <c r="F395" s="121">
        <f>'Chart 12'!Y20</f>
        <v>0</v>
      </c>
      <c r="G395" s="120">
        <f>'Chart 12'!Z20</f>
        <v>0</v>
      </c>
      <c r="H395" s="120">
        <f>'Chart 12'!AA20</f>
        <v>0</v>
      </c>
      <c r="I395" s="2">
        <f>'Chart 12'!AB20</f>
        <v>0</v>
      </c>
      <c r="J395" s="2">
        <f>'Chart 12'!AC20</f>
        <v>0</v>
      </c>
      <c r="K395" s="2" cm="1">
        <f t="array" aca="1" ref="K395" ca="1">IF(B395=0,0,INDIRECT("MRN_"&amp;A395))</f>
        <v>0</v>
      </c>
      <c r="L395" s="2">
        <f t="shared" si="135"/>
        <v>0</v>
      </c>
      <c r="M395" s="2" t="str">
        <f t="shared" si="136"/>
        <v>No</v>
      </c>
      <c r="N395" s="2" t="str">
        <f t="shared" si="137"/>
        <v>No</v>
      </c>
      <c r="O395" s="2" t="str">
        <f t="shared" si="138"/>
        <v>No</v>
      </c>
      <c r="P395" s="2" t="str">
        <f t="shared" si="139"/>
        <v>No</v>
      </c>
    </row>
    <row r="396" spans="1:16" x14ac:dyDescent="0.25">
      <c r="A396" s="27">
        <v>12</v>
      </c>
      <c r="B396" s="120">
        <f>'Chart 12'!U21</f>
        <v>0</v>
      </c>
      <c r="C396" s="120">
        <f>'Chart 12'!V21</f>
        <v>0</v>
      </c>
      <c r="D396" s="120">
        <f>'Chart 12'!W21</f>
        <v>0</v>
      </c>
      <c r="E396" s="120">
        <f>'Chart 12'!X21</f>
        <v>0</v>
      </c>
      <c r="F396" s="121">
        <f>'Chart 12'!Y21</f>
        <v>0</v>
      </c>
      <c r="G396" s="120">
        <f>'Chart 12'!Z21</f>
        <v>0</v>
      </c>
      <c r="H396" s="120">
        <f>'Chart 12'!AA21</f>
        <v>0</v>
      </c>
      <c r="I396" s="2">
        <f>'Chart 12'!AB21</f>
        <v>0</v>
      </c>
      <c r="J396" s="2">
        <f>'Chart 12'!AC21</f>
        <v>0</v>
      </c>
      <c r="K396" s="2" cm="1">
        <f t="array" aca="1" ref="K396" ca="1">IF(B396=0,0,INDIRECT("MRN_"&amp;A396))</f>
        <v>0</v>
      </c>
      <c r="L396" s="2">
        <f t="shared" si="135"/>
        <v>0</v>
      </c>
      <c r="M396" s="2" t="str">
        <f t="shared" si="136"/>
        <v>No</v>
      </c>
      <c r="N396" s="2" t="str">
        <f t="shared" si="137"/>
        <v>No</v>
      </c>
      <c r="O396" s="2" t="str">
        <f t="shared" si="138"/>
        <v>No</v>
      </c>
      <c r="P396" s="2" t="str">
        <f t="shared" si="139"/>
        <v>No</v>
      </c>
    </row>
    <row r="397" spans="1:16" x14ac:dyDescent="0.25">
      <c r="A397" s="27">
        <v>12</v>
      </c>
      <c r="B397" s="120">
        <f>'Chart 12'!U22</f>
        <v>0</v>
      </c>
      <c r="C397" s="120">
        <f>'Chart 12'!V22</f>
        <v>0</v>
      </c>
      <c r="D397" s="120">
        <f>'Chart 12'!W22</f>
        <v>0</v>
      </c>
      <c r="E397" s="120">
        <f>'Chart 12'!X22</f>
        <v>0</v>
      </c>
      <c r="F397" s="121">
        <f>'Chart 12'!Y22</f>
        <v>0</v>
      </c>
      <c r="G397" s="120">
        <f>'Chart 12'!Z22</f>
        <v>0</v>
      </c>
      <c r="H397" s="120">
        <f>'Chart 12'!AA22</f>
        <v>0</v>
      </c>
      <c r="I397" s="2">
        <f>'Chart 12'!AB22</f>
        <v>0</v>
      </c>
      <c r="J397" s="2">
        <f>'Chart 12'!AC22</f>
        <v>0</v>
      </c>
      <c r="K397" s="2" cm="1">
        <f t="array" aca="1" ref="K397" ca="1">IF(B397=0,0,INDIRECT("MRN_"&amp;A397))</f>
        <v>0</v>
      </c>
      <c r="L397" s="2">
        <f t="shared" si="135"/>
        <v>0</v>
      </c>
      <c r="M397" s="2" t="str">
        <f t="shared" si="136"/>
        <v>No</v>
      </c>
      <c r="N397" s="2" t="str">
        <f t="shared" si="137"/>
        <v>No</v>
      </c>
      <c r="O397" s="2" t="str">
        <f t="shared" si="138"/>
        <v>No</v>
      </c>
      <c r="P397" s="2" t="str">
        <f t="shared" si="139"/>
        <v>No</v>
      </c>
    </row>
    <row r="398" spans="1:16" x14ac:dyDescent="0.25">
      <c r="A398" s="27">
        <v>12</v>
      </c>
      <c r="B398" s="120">
        <f>'Chart 12'!U23</f>
        <v>0</v>
      </c>
      <c r="C398" s="120">
        <f>'Chart 12'!V23</f>
        <v>0</v>
      </c>
      <c r="D398" s="120">
        <f>'Chart 12'!W23</f>
        <v>0</v>
      </c>
      <c r="E398" s="120">
        <f>'Chart 12'!X23</f>
        <v>0</v>
      </c>
      <c r="F398" s="121">
        <f>'Chart 12'!Y23</f>
        <v>0</v>
      </c>
      <c r="G398" s="120">
        <f>'Chart 12'!Z23</f>
        <v>0</v>
      </c>
      <c r="H398" s="120">
        <f>'Chart 12'!AA23</f>
        <v>0</v>
      </c>
      <c r="I398" s="2">
        <f>'Chart 12'!AB23</f>
        <v>0</v>
      </c>
      <c r="J398" s="2">
        <f>'Chart 12'!AC23</f>
        <v>0</v>
      </c>
      <c r="K398" s="2" cm="1">
        <f t="array" aca="1" ref="K398" ca="1">IF(B398=0,0,INDIRECT("MRN_"&amp;A398))</f>
        <v>0</v>
      </c>
      <c r="L398" s="2">
        <f t="shared" si="135"/>
        <v>0</v>
      </c>
      <c r="M398" s="2" t="str">
        <f t="shared" si="136"/>
        <v>No</v>
      </c>
      <c r="N398" s="2" t="str">
        <f t="shared" si="137"/>
        <v>No</v>
      </c>
      <c r="O398" s="2" t="str">
        <f t="shared" si="138"/>
        <v>No</v>
      </c>
      <c r="P398" s="2" t="str">
        <f t="shared" si="139"/>
        <v>No</v>
      </c>
    </row>
    <row r="399" spans="1:16" x14ac:dyDescent="0.25">
      <c r="A399" s="27">
        <v>12</v>
      </c>
      <c r="B399" s="120">
        <f>'Chart 12'!U24</f>
        <v>0</v>
      </c>
      <c r="C399" s="120">
        <f>'Chart 12'!V24</f>
        <v>0</v>
      </c>
      <c r="D399" s="120">
        <f>'Chart 12'!W24</f>
        <v>0</v>
      </c>
      <c r="E399" s="120">
        <f>'Chart 12'!X24</f>
        <v>0</v>
      </c>
      <c r="F399" s="121">
        <f>'Chart 12'!Y24</f>
        <v>0</v>
      </c>
      <c r="G399" s="120">
        <f>'Chart 12'!Z24</f>
        <v>0</v>
      </c>
      <c r="H399" s="120">
        <f>'Chart 12'!AA24</f>
        <v>0</v>
      </c>
      <c r="I399" s="2">
        <f>'Chart 12'!AB24</f>
        <v>0</v>
      </c>
      <c r="J399" s="2">
        <f>'Chart 12'!AC24</f>
        <v>0</v>
      </c>
      <c r="K399" s="2" cm="1">
        <f t="array" aca="1" ref="K399" ca="1">IF(B399=0,0,INDIRECT("MRN_"&amp;A399))</f>
        <v>0</v>
      </c>
      <c r="L399" s="2">
        <f t="shared" si="135"/>
        <v>0</v>
      </c>
      <c r="M399" s="2" t="str">
        <f t="shared" si="136"/>
        <v>No</v>
      </c>
      <c r="N399" s="2" t="str">
        <f t="shared" si="137"/>
        <v>No</v>
      </c>
      <c r="O399" s="2" t="str">
        <f t="shared" si="138"/>
        <v>No</v>
      </c>
      <c r="P399" s="2" t="str">
        <f t="shared" si="139"/>
        <v>No</v>
      </c>
    </row>
    <row r="400" spans="1:16" x14ac:dyDescent="0.25">
      <c r="A400" s="27">
        <v>12</v>
      </c>
      <c r="B400" s="120">
        <f>'Chart 12'!U25</f>
        <v>0</v>
      </c>
      <c r="C400" s="120">
        <f>'Chart 12'!V25</f>
        <v>0</v>
      </c>
      <c r="D400" s="120">
        <f>'Chart 12'!W25</f>
        <v>0</v>
      </c>
      <c r="E400" s="120">
        <f>'Chart 12'!X25</f>
        <v>0</v>
      </c>
      <c r="F400" s="121">
        <f>'Chart 12'!Y25</f>
        <v>0</v>
      </c>
      <c r="G400" s="120">
        <f>'Chart 12'!Z25</f>
        <v>0</v>
      </c>
      <c r="H400" s="120">
        <f>'Chart 12'!AA25</f>
        <v>0</v>
      </c>
      <c r="I400" s="2">
        <f>'Chart 12'!AB25</f>
        <v>0</v>
      </c>
      <c r="J400" s="2">
        <f>'Chart 12'!AC25</f>
        <v>0</v>
      </c>
      <c r="K400" s="2" cm="1">
        <f t="array" aca="1" ref="K400" ca="1">IF(B400=0,0,INDIRECT("MRN_"&amp;A400))</f>
        <v>0</v>
      </c>
      <c r="L400" s="2">
        <f t="shared" si="135"/>
        <v>0</v>
      </c>
      <c r="M400" s="2" t="str">
        <f t="shared" si="136"/>
        <v>No</v>
      </c>
      <c r="N400" s="2" t="str">
        <f t="shared" si="137"/>
        <v>No</v>
      </c>
      <c r="O400" s="2" t="str">
        <f t="shared" si="138"/>
        <v>No</v>
      </c>
      <c r="P400" s="2" t="str">
        <f t="shared" si="139"/>
        <v>No</v>
      </c>
    </row>
    <row r="401" spans="1:16" x14ac:dyDescent="0.25">
      <c r="A401" s="27">
        <v>12</v>
      </c>
      <c r="B401" s="120">
        <f>'Chart 12'!U26</f>
        <v>0</v>
      </c>
      <c r="C401" s="120">
        <f>'Chart 12'!V26</f>
        <v>0</v>
      </c>
      <c r="D401" s="120">
        <f>'Chart 12'!W26</f>
        <v>0</v>
      </c>
      <c r="E401" s="120">
        <f>'Chart 12'!X26</f>
        <v>0</v>
      </c>
      <c r="F401" s="121">
        <f>'Chart 12'!Y26</f>
        <v>0</v>
      </c>
      <c r="G401" s="120">
        <f>'Chart 12'!Z26</f>
        <v>0</v>
      </c>
      <c r="H401" s="120">
        <f>'Chart 12'!AA26</f>
        <v>0</v>
      </c>
      <c r="I401" s="2">
        <f>'Chart 12'!AB26</f>
        <v>0</v>
      </c>
      <c r="J401" s="2">
        <f>'Chart 12'!AC26</f>
        <v>0</v>
      </c>
      <c r="K401" s="2" cm="1">
        <f t="array" aca="1" ref="K401" ca="1">IF(B401=0,0,INDIRECT("MRN_"&amp;A401))</f>
        <v>0</v>
      </c>
      <c r="L401" s="2">
        <f t="shared" si="135"/>
        <v>0</v>
      </c>
      <c r="M401" s="2" t="str">
        <f t="shared" si="136"/>
        <v>No</v>
      </c>
      <c r="N401" s="2" t="str">
        <f t="shared" si="137"/>
        <v>No</v>
      </c>
      <c r="O401" s="2" t="str">
        <f t="shared" si="138"/>
        <v>No</v>
      </c>
      <c r="P401" s="2" t="str">
        <f t="shared" si="139"/>
        <v>No</v>
      </c>
    </row>
    <row r="402" spans="1:16" x14ac:dyDescent="0.25">
      <c r="A402" s="27">
        <v>12</v>
      </c>
      <c r="B402" s="120">
        <f>'Chart 12'!U27</f>
        <v>0</v>
      </c>
      <c r="C402" s="120">
        <f>'Chart 12'!V27</f>
        <v>0</v>
      </c>
      <c r="D402" s="120">
        <f>'Chart 12'!W27</f>
        <v>0</v>
      </c>
      <c r="E402" s="120">
        <f>'Chart 12'!X27</f>
        <v>0</v>
      </c>
      <c r="F402" s="121">
        <f>'Chart 12'!Y27</f>
        <v>0</v>
      </c>
      <c r="G402" s="120">
        <f>'Chart 12'!Z27</f>
        <v>0</v>
      </c>
      <c r="H402" s="120">
        <f>'Chart 12'!AA27</f>
        <v>0</v>
      </c>
      <c r="I402" s="2">
        <f>'Chart 12'!AB27</f>
        <v>0</v>
      </c>
      <c r="J402" s="2">
        <f>'Chart 12'!AC27</f>
        <v>0</v>
      </c>
      <c r="K402" s="2" cm="1">
        <f t="array" aca="1" ref="K402" ca="1">IF(B402=0,0,INDIRECT("MRN_"&amp;A402))</f>
        <v>0</v>
      </c>
      <c r="L402" s="2">
        <f t="shared" si="135"/>
        <v>0</v>
      </c>
      <c r="M402" s="2" t="str">
        <f t="shared" si="136"/>
        <v>No</v>
      </c>
      <c r="N402" s="2" t="str">
        <f t="shared" si="137"/>
        <v>No</v>
      </c>
      <c r="O402" s="2" t="str">
        <f t="shared" si="138"/>
        <v>No</v>
      </c>
      <c r="P402" s="2" t="str">
        <f t="shared" si="139"/>
        <v>No</v>
      </c>
    </row>
    <row r="403" spans="1:16" x14ac:dyDescent="0.25">
      <c r="A403" s="27">
        <v>12</v>
      </c>
      <c r="B403" s="120">
        <f>'Chart 12'!U28</f>
        <v>0</v>
      </c>
      <c r="C403" s="120">
        <f>'Chart 12'!V28</f>
        <v>0</v>
      </c>
      <c r="D403" s="120">
        <f>'Chart 12'!W28</f>
        <v>0</v>
      </c>
      <c r="E403" s="120">
        <f>'Chart 12'!X28</f>
        <v>0</v>
      </c>
      <c r="F403" s="121">
        <f>'Chart 12'!Y28</f>
        <v>0</v>
      </c>
      <c r="G403" s="120">
        <f>'Chart 12'!Z28</f>
        <v>0</v>
      </c>
      <c r="H403" s="120">
        <f>'Chart 12'!AA28</f>
        <v>0</v>
      </c>
      <c r="I403" s="2">
        <f>'Chart 12'!AB28</f>
        <v>0</v>
      </c>
      <c r="J403" s="2">
        <f>'Chart 12'!AC28</f>
        <v>0</v>
      </c>
      <c r="K403" s="2" cm="1">
        <f t="array" aca="1" ref="K403" ca="1">IF(B403=0,0,INDIRECT("MRN_"&amp;A403))</f>
        <v>0</v>
      </c>
      <c r="L403" s="2">
        <f t="shared" si="135"/>
        <v>0</v>
      </c>
      <c r="M403" s="2" t="str">
        <f t="shared" si="136"/>
        <v>No</v>
      </c>
      <c r="N403" s="2" t="str">
        <f t="shared" si="137"/>
        <v>No</v>
      </c>
      <c r="O403" s="2" t="str">
        <f t="shared" si="138"/>
        <v>No</v>
      </c>
      <c r="P403" s="2" t="str">
        <f t="shared" si="139"/>
        <v>No</v>
      </c>
    </row>
    <row r="404" spans="1:16" x14ac:dyDescent="0.25">
      <c r="A404" s="27">
        <v>12</v>
      </c>
      <c r="B404" s="120">
        <f>'Chart 12'!U29</f>
        <v>0</v>
      </c>
      <c r="C404" s="120">
        <f>'Chart 12'!V29</f>
        <v>0</v>
      </c>
      <c r="D404" s="120">
        <f>'Chart 12'!W29</f>
        <v>0</v>
      </c>
      <c r="E404" s="120">
        <f>'Chart 12'!X29</f>
        <v>0</v>
      </c>
      <c r="F404" s="121">
        <f>'Chart 12'!Y29</f>
        <v>0</v>
      </c>
      <c r="G404" s="120">
        <f>'Chart 12'!Z29</f>
        <v>0</v>
      </c>
      <c r="H404" s="120">
        <f>'Chart 12'!AA29</f>
        <v>0</v>
      </c>
      <c r="I404" s="2">
        <f>'Chart 12'!AB29</f>
        <v>0</v>
      </c>
      <c r="J404" s="2">
        <f>'Chart 12'!AC29</f>
        <v>0</v>
      </c>
      <c r="K404" s="2" cm="1">
        <f t="array" aca="1" ref="K404" ca="1">IF(B404=0,0,INDIRECT("MRN_"&amp;A404))</f>
        <v>0</v>
      </c>
      <c r="L404" s="2">
        <f t="shared" si="135"/>
        <v>0</v>
      </c>
      <c r="M404" s="2" t="str">
        <f t="shared" si="136"/>
        <v>No</v>
      </c>
      <c r="N404" s="2" t="str">
        <f t="shared" si="137"/>
        <v>No</v>
      </c>
      <c r="O404" s="2" t="str">
        <f t="shared" si="138"/>
        <v>No</v>
      </c>
      <c r="P404" s="2" t="str">
        <f t="shared" si="139"/>
        <v>No</v>
      </c>
    </row>
    <row r="405" spans="1:16" x14ac:dyDescent="0.25">
      <c r="A405" s="27">
        <v>12</v>
      </c>
      <c r="B405" s="120">
        <f>'Chart 12'!U30</f>
        <v>0</v>
      </c>
      <c r="C405" s="120">
        <f>'Chart 12'!V30</f>
        <v>0</v>
      </c>
      <c r="D405" s="120">
        <f>'Chart 12'!W30</f>
        <v>0</v>
      </c>
      <c r="E405" s="120">
        <f>'Chart 12'!X30</f>
        <v>0</v>
      </c>
      <c r="F405" s="121">
        <f>'Chart 12'!Y30</f>
        <v>0</v>
      </c>
      <c r="G405" s="120">
        <f>'Chart 12'!Z30</f>
        <v>0</v>
      </c>
      <c r="H405" s="120">
        <f>'Chart 12'!AA30</f>
        <v>0</v>
      </c>
      <c r="I405" s="2">
        <f>'Chart 12'!AB30</f>
        <v>0</v>
      </c>
      <c r="J405" s="2">
        <f>'Chart 12'!AC30</f>
        <v>0</v>
      </c>
      <c r="K405" s="2" cm="1">
        <f t="array" aca="1" ref="K405" ca="1">IF(B405=0,0,INDIRECT("MRN_"&amp;A405))</f>
        <v>0</v>
      </c>
      <c r="L405" s="2">
        <f t="shared" si="135"/>
        <v>0</v>
      </c>
      <c r="M405" s="2" t="str">
        <f t="shared" si="136"/>
        <v>No</v>
      </c>
      <c r="N405" s="2" t="str">
        <f t="shared" si="137"/>
        <v>No</v>
      </c>
      <c r="O405" s="2" t="str">
        <f t="shared" si="138"/>
        <v>No</v>
      </c>
      <c r="P405" s="2" t="str">
        <f t="shared" si="139"/>
        <v>No</v>
      </c>
    </row>
    <row r="406" spans="1:16" x14ac:dyDescent="0.25">
      <c r="A406" s="27">
        <v>12</v>
      </c>
      <c r="B406" s="120">
        <f>'Chart 12'!U31</f>
        <v>0</v>
      </c>
      <c r="C406" s="120">
        <f>'Chart 12'!V31</f>
        <v>0</v>
      </c>
      <c r="D406" s="120">
        <f>'Chart 12'!W31</f>
        <v>0</v>
      </c>
      <c r="E406" s="120">
        <f>'Chart 12'!X31</f>
        <v>0</v>
      </c>
      <c r="F406" s="121">
        <f>'Chart 12'!Y31</f>
        <v>0</v>
      </c>
      <c r="G406" s="120">
        <f>'Chart 12'!Z31</f>
        <v>0</v>
      </c>
      <c r="H406" s="120">
        <f>'Chart 12'!AA31</f>
        <v>0</v>
      </c>
      <c r="I406" s="2">
        <f>'Chart 12'!AB31</f>
        <v>0</v>
      </c>
      <c r="J406" s="2">
        <f>'Chart 12'!AC31</f>
        <v>0</v>
      </c>
      <c r="K406" s="2" cm="1">
        <f t="array" aca="1" ref="K406" ca="1">IF(B406=0,0,INDIRECT("MRN_"&amp;A406))</f>
        <v>0</v>
      </c>
      <c r="L406" s="2">
        <f t="shared" si="135"/>
        <v>0</v>
      </c>
      <c r="M406" s="2" t="str">
        <f t="shared" si="136"/>
        <v>No</v>
      </c>
      <c r="N406" s="2" t="str">
        <f t="shared" si="137"/>
        <v>No</v>
      </c>
      <c r="O406" s="2" t="str">
        <f t="shared" si="138"/>
        <v>No</v>
      </c>
      <c r="P406" s="2" t="str">
        <f t="shared" si="139"/>
        <v>No</v>
      </c>
    </row>
    <row r="407" spans="1:16" x14ac:dyDescent="0.25">
      <c r="A407" s="27">
        <v>12</v>
      </c>
      <c r="B407" s="120">
        <f>'Chart 12'!U32</f>
        <v>0</v>
      </c>
      <c r="C407" s="120">
        <f>'Chart 12'!V32</f>
        <v>0</v>
      </c>
      <c r="D407" s="120">
        <f>'Chart 12'!W32</f>
        <v>0</v>
      </c>
      <c r="E407" s="120">
        <f>'Chart 12'!X32</f>
        <v>0</v>
      </c>
      <c r="F407" s="121">
        <f>'Chart 12'!Y32</f>
        <v>0</v>
      </c>
      <c r="G407" s="120">
        <f>'Chart 12'!Z32</f>
        <v>0</v>
      </c>
      <c r="H407" s="120">
        <f>'Chart 12'!AA32</f>
        <v>0</v>
      </c>
      <c r="I407" s="2">
        <f>'Chart 12'!AB32</f>
        <v>0</v>
      </c>
      <c r="J407" s="2">
        <f>'Chart 12'!AC32</f>
        <v>0</v>
      </c>
      <c r="K407" s="2" cm="1">
        <f t="array" aca="1" ref="K407" ca="1">IF(B407=0,0,INDIRECT("MRN_"&amp;A407))</f>
        <v>0</v>
      </c>
      <c r="L407" s="2">
        <f t="shared" si="135"/>
        <v>0</v>
      </c>
      <c r="M407" s="2" t="str">
        <f t="shared" si="136"/>
        <v>No</v>
      </c>
      <c r="N407" s="2" t="str">
        <f t="shared" si="137"/>
        <v>No</v>
      </c>
      <c r="O407" s="2" t="str">
        <f t="shared" si="138"/>
        <v>No</v>
      </c>
      <c r="P407" s="2" t="str">
        <f t="shared" si="139"/>
        <v>No</v>
      </c>
    </row>
    <row r="408" spans="1:16" x14ac:dyDescent="0.25">
      <c r="A408" s="27">
        <v>12</v>
      </c>
      <c r="B408" s="120">
        <f>'Chart 12'!U33</f>
        <v>0</v>
      </c>
      <c r="C408" s="120">
        <f>'Chart 12'!V33</f>
        <v>0</v>
      </c>
      <c r="D408" s="120">
        <f>'Chart 12'!W33</f>
        <v>0</v>
      </c>
      <c r="E408" s="120">
        <f>'Chart 12'!X33</f>
        <v>0</v>
      </c>
      <c r="F408" s="121">
        <f>'Chart 12'!Y33</f>
        <v>0</v>
      </c>
      <c r="G408" s="120">
        <f>'Chart 12'!Z33</f>
        <v>0</v>
      </c>
      <c r="H408" s="120">
        <f>'Chart 12'!AA33</f>
        <v>0</v>
      </c>
      <c r="I408" s="2">
        <f>'Chart 12'!AB33</f>
        <v>0</v>
      </c>
      <c r="J408" s="2">
        <f>'Chart 12'!AC33</f>
        <v>0</v>
      </c>
      <c r="K408" s="2" cm="1">
        <f t="array" aca="1" ref="K408" ca="1">IF(B408=0,0,INDIRECT("MRN_"&amp;A408))</f>
        <v>0</v>
      </c>
      <c r="L408" s="2">
        <f t="shared" ref="L408:L414" si="140">IF(B408=0,0,"Chart_"&amp;A408)</f>
        <v>0</v>
      </c>
      <c r="M408" s="2" t="str">
        <f t="shared" ref="M408:M414" si="141">IF(I408=0,"No","Yes")</f>
        <v>No</v>
      </c>
      <c r="N408" s="2" t="str">
        <f t="shared" ref="N408:N414" si="142">IF(H408=0,"No","Yes")</f>
        <v>No</v>
      </c>
      <c r="O408" s="2" t="str">
        <f t="shared" ref="O408:O414" si="143">IF(N408="Yes","Yes","No")</f>
        <v>No</v>
      </c>
      <c r="P408" s="2" t="str">
        <f t="shared" ref="P408:P414" si="144">IF(M408="yes","Yes","No")</f>
        <v>No</v>
      </c>
    </row>
    <row r="409" spans="1:16" x14ac:dyDescent="0.25">
      <c r="A409" s="27">
        <v>12</v>
      </c>
      <c r="B409" s="120">
        <f>'Chart 12'!U34</f>
        <v>0</v>
      </c>
      <c r="C409" s="120">
        <f>'Chart 12'!V34</f>
        <v>0</v>
      </c>
      <c r="D409" s="120">
        <f>'Chart 12'!W34</f>
        <v>0</v>
      </c>
      <c r="E409" s="120">
        <f>'Chart 12'!X34</f>
        <v>0</v>
      </c>
      <c r="F409" s="121">
        <f>'Chart 12'!Y34</f>
        <v>0</v>
      </c>
      <c r="G409" s="120">
        <f>'Chart 12'!Z34</f>
        <v>0</v>
      </c>
      <c r="H409" s="120">
        <f>'Chart 12'!AA34</f>
        <v>0</v>
      </c>
      <c r="I409" s="2">
        <f>'Chart 12'!AB34</f>
        <v>0</v>
      </c>
      <c r="J409" s="2">
        <f>'Chart 12'!AC34</f>
        <v>0</v>
      </c>
      <c r="K409" s="2" cm="1">
        <f t="array" aca="1" ref="K409" ca="1">IF(B409=0,0,INDIRECT("MRN_"&amp;A409))</f>
        <v>0</v>
      </c>
      <c r="L409" s="2">
        <f t="shared" si="140"/>
        <v>0</v>
      </c>
      <c r="M409" s="2" t="str">
        <f t="shared" si="141"/>
        <v>No</v>
      </c>
      <c r="N409" s="2" t="str">
        <f t="shared" si="142"/>
        <v>No</v>
      </c>
      <c r="O409" s="2" t="str">
        <f t="shared" si="143"/>
        <v>No</v>
      </c>
      <c r="P409" s="2" t="str">
        <f t="shared" si="144"/>
        <v>No</v>
      </c>
    </row>
    <row r="410" spans="1:16" x14ac:dyDescent="0.25">
      <c r="A410" s="27">
        <v>12</v>
      </c>
      <c r="B410" s="120">
        <f>'Chart 12'!U35</f>
        <v>0</v>
      </c>
      <c r="C410" s="120">
        <f>'Chart 12'!V35</f>
        <v>0</v>
      </c>
      <c r="D410" s="120">
        <f>'Chart 12'!W35</f>
        <v>0</v>
      </c>
      <c r="E410" s="120">
        <f>'Chart 12'!X35</f>
        <v>0</v>
      </c>
      <c r="F410" s="121">
        <f>'Chart 12'!Y35</f>
        <v>0</v>
      </c>
      <c r="G410" s="120">
        <f>'Chart 12'!Z35</f>
        <v>0</v>
      </c>
      <c r="H410" s="120">
        <f>'Chart 12'!AA35</f>
        <v>0</v>
      </c>
      <c r="I410" s="2">
        <f>'Chart 12'!AB35</f>
        <v>0</v>
      </c>
      <c r="J410" s="2">
        <f>'Chart 12'!AC35</f>
        <v>0</v>
      </c>
      <c r="K410" s="2" cm="1">
        <f t="array" aca="1" ref="K410" ca="1">IF(B410=0,0,INDIRECT("MRN_"&amp;A410))</f>
        <v>0</v>
      </c>
      <c r="L410" s="2">
        <f t="shared" si="140"/>
        <v>0</v>
      </c>
      <c r="M410" s="2" t="str">
        <f t="shared" si="141"/>
        <v>No</v>
      </c>
      <c r="N410" s="2" t="str">
        <f t="shared" si="142"/>
        <v>No</v>
      </c>
      <c r="O410" s="2" t="str">
        <f t="shared" si="143"/>
        <v>No</v>
      </c>
      <c r="P410" s="2" t="str">
        <f t="shared" si="144"/>
        <v>No</v>
      </c>
    </row>
    <row r="411" spans="1:16" x14ac:dyDescent="0.25">
      <c r="A411" s="27">
        <v>12</v>
      </c>
      <c r="B411" s="120">
        <f>'Chart 12'!U36</f>
        <v>0</v>
      </c>
      <c r="C411" s="120">
        <f>'Chart 12'!V36</f>
        <v>0</v>
      </c>
      <c r="D411" s="120">
        <f>'Chart 12'!W36</f>
        <v>0</v>
      </c>
      <c r="E411" s="120">
        <f>'Chart 12'!X36</f>
        <v>0</v>
      </c>
      <c r="F411" s="121">
        <f>'Chart 12'!Y36</f>
        <v>0</v>
      </c>
      <c r="G411" s="120">
        <f>'Chart 12'!Z36</f>
        <v>0</v>
      </c>
      <c r="H411" s="120">
        <f>'Chart 12'!AA36</f>
        <v>0</v>
      </c>
      <c r="I411" s="2">
        <f>'Chart 12'!AB36</f>
        <v>0</v>
      </c>
      <c r="J411" s="2">
        <f>'Chart 12'!AC36</f>
        <v>0</v>
      </c>
      <c r="K411" s="2" cm="1">
        <f t="array" aca="1" ref="K411" ca="1">IF(B411=0,0,INDIRECT("MRN_"&amp;A411))</f>
        <v>0</v>
      </c>
      <c r="L411" s="2">
        <f t="shared" si="140"/>
        <v>0</v>
      </c>
      <c r="M411" s="2" t="str">
        <f t="shared" si="141"/>
        <v>No</v>
      </c>
      <c r="N411" s="2" t="str">
        <f t="shared" si="142"/>
        <v>No</v>
      </c>
      <c r="O411" s="2" t="str">
        <f t="shared" si="143"/>
        <v>No</v>
      </c>
      <c r="P411" s="2" t="str">
        <f t="shared" si="144"/>
        <v>No</v>
      </c>
    </row>
    <row r="412" spans="1:16" x14ac:dyDescent="0.25">
      <c r="A412" s="27">
        <v>12</v>
      </c>
      <c r="B412" s="120">
        <f>'Chart 12'!U37</f>
        <v>0</v>
      </c>
      <c r="C412" s="120">
        <f>'Chart 12'!V37</f>
        <v>0</v>
      </c>
      <c r="D412" s="120">
        <f>'Chart 12'!W37</f>
        <v>0</v>
      </c>
      <c r="E412" s="120">
        <f>'Chart 12'!X37</f>
        <v>0</v>
      </c>
      <c r="F412" s="121">
        <f>'Chart 12'!Y37</f>
        <v>0</v>
      </c>
      <c r="G412" s="120">
        <f>'Chart 12'!Z37</f>
        <v>0</v>
      </c>
      <c r="H412" s="120">
        <f>'Chart 12'!AA37</f>
        <v>0</v>
      </c>
      <c r="I412" s="2">
        <f>'Chart 12'!AB37</f>
        <v>0</v>
      </c>
      <c r="J412" s="2">
        <f>'Chart 12'!AC37</f>
        <v>0</v>
      </c>
      <c r="K412" s="2" cm="1">
        <f t="array" aca="1" ref="K412" ca="1">IF(B412=0,0,INDIRECT("MRN_"&amp;A412))</f>
        <v>0</v>
      </c>
      <c r="L412" s="2">
        <f t="shared" si="140"/>
        <v>0</v>
      </c>
      <c r="M412" s="2" t="str">
        <f t="shared" si="141"/>
        <v>No</v>
      </c>
      <c r="N412" s="2" t="str">
        <f t="shared" si="142"/>
        <v>No</v>
      </c>
      <c r="O412" s="2" t="str">
        <f t="shared" si="143"/>
        <v>No</v>
      </c>
      <c r="P412" s="2" t="str">
        <f t="shared" si="144"/>
        <v>No</v>
      </c>
    </row>
    <row r="413" spans="1:16" x14ac:dyDescent="0.25">
      <c r="A413" s="27">
        <v>12</v>
      </c>
      <c r="B413" s="120">
        <f>'Chart 12'!U38</f>
        <v>0</v>
      </c>
      <c r="C413" s="120">
        <f>'Chart 12'!V38</f>
        <v>0</v>
      </c>
      <c r="D413" s="120">
        <f>'Chart 12'!W38</f>
        <v>0</v>
      </c>
      <c r="E413" s="120">
        <f>'Chart 12'!X38</f>
        <v>0</v>
      </c>
      <c r="F413" s="121">
        <f>'Chart 12'!Y38</f>
        <v>0</v>
      </c>
      <c r="G413" s="120">
        <f>'Chart 12'!Z38</f>
        <v>0</v>
      </c>
      <c r="H413" s="120">
        <f>'Chart 12'!AA38</f>
        <v>0</v>
      </c>
      <c r="I413" s="2">
        <f>'Chart 12'!AB38</f>
        <v>0</v>
      </c>
      <c r="J413" s="2">
        <f>'Chart 12'!AC38</f>
        <v>0</v>
      </c>
      <c r="K413" s="2" cm="1">
        <f t="array" aca="1" ref="K413" ca="1">IF(B413=0,0,INDIRECT("MRN_"&amp;A413))</f>
        <v>0</v>
      </c>
      <c r="L413" s="2">
        <f t="shared" si="140"/>
        <v>0</v>
      </c>
      <c r="M413" s="2" t="str">
        <f t="shared" si="141"/>
        <v>No</v>
      </c>
      <c r="N413" s="2" t="str">
        <f t="shared" si="142"/>
        <v>No</v>
      </c>
      <c r="O413" s="2" t="str">
        <f t="shared" si="143"/>
        <v>No</v>
      </c>
      <c r="P413" s="2" t="str">
        <f t="shared" si="144"/>
        <v>No</v>
      </c>
    </row>
    <row r="414" spans="1:16" x14ac:dyDescent="0.25">
      <c r="A414" s="27">
        <v>13</v>
      </c>
      <c r="B414" s="120">
        <f>'Chart 13'!U9</f>
        <v>0</v>
      </c>
      <c r="C414" s="120">
        <f>'Chart 13'!V9</f>
        <v>0</v>
      </c>
      <c r="D414" s="120">
        <f>'Chart 13'!W9</f>
        <v>0</v>
      </c>
      <c r="E414" s="120">
        <f>'Chart 13'!X9</f>
        <v>0</v>
      </c>
      <c r="F414" s="121">
        <f>'Chart 13'!Y9</f>
        <v>0</v>
      </c>
      <c r="G414" s="120">
        <f>'Chart 13'!Z9</f>
        <v>0</v>
      </c>
      <c r="H414" s="120">
        <f>'Chart 13'!AA9</f>
        <v>0</v>
      </c>
      <c r="I414" s="2">
        <f>'Chart 13'!AB9</f>
        <v>0</v>
      </c>
      <c r="J414" s="2">
        <f>'Chart 13'!AC9</f>
        <v>0</v>
      </c>
      <c r="K414" s="2" cm="1">
        <f t="array" aca="1" ref="K414" ca="1">IF(B414=0,0,INDIRECT("MRN_"&amp;A414))</f>
        <v>0</v>
      </c>
      <c r="L414" s="2">
        <f t="shared" si="140"/>
        <v>0</v>
      </c>
      <c r="M414" s="2" t="str">
        <f t="shared" si="141"/>
        <v>No</v>
      </c>
      <c r="N414" s="2" t="str">
        <f t="shared" si="142"/>
        <v>No</v>
      </c>
      <c r="O414" s="2" t="str">
        <f t="shared" si="143"/>
        <v>No</v>
      </c>
      <c r="P414" s="2" t="str">
        <f t="shared" si="144"/>
        <v>No</v>
      </c>
    </row>
    <row r="415" spans="1:16" x14ac:dyDescent="0.25">
      <c r="A415" s="27">
        <v>13</v>
      </c>
      <c r="B415" s="120">
        <f>'Chart 13'!U10</f>
        <v>0</v>
      </c>
      <c r="C415" s="120">
        <f>'Chart 13'!V10</f>
        <v>0</v>
      </c>
      <c r="D415" s="120">
        <f>'Chart 13'!W10</f>
        <v>0</v>
      </c>
      <c r="E415" s="120">
        <f>'Chart 13'!X10</f>
        <v>0</v>
      </c>
      <c r="F415" s="121">
        <f>'Chart 13'!Y10</f>
        <v>0</v>
      </c>
      <c r="G415" s="120">
        <f>'Chart 13'!Z10</f>
        <v>0</v>
      </c>
      <c r="H415" s="120">
        <f>'Chart 13'!AA10</f>
        <v>0</v>
      </c>
      <c r="I415" s="2">
        <f>'Chart 13'!AB10</f>
        <v>0</v>
      </c>
      <c r="J415" s="2">
        <f>'Chart 13'!AC10</f>
        <v>0</v>
      </c>
      <c r="K415" s="2" cm="1">
        <f t="array" aca="1" ref="K415" ca="1">IF(B415=0,0,INDIRECT("MRN_"&amp;A415))</f>
        <v>0</v>
      </c>
      <c r="L415" s="2">
        <f t="shared" si="130"/>
        <v>0</v>
      </c>
      <c r="M415" s="2" t="str">
        <f t="shared" si="131"/>
        <v>No</v>
      </c>
      <c r="N415" s="2" t="str">
        <f t="shared" si="132"/>
        <v>No</v>
      </c>
      <c r="O415" s="2" t="str">
        <f t="shared" si="133"/>
        <v>No</v>
      </c>
      <c r="P415" s="2" t="str">
        <f t="shared" si="134"/>
        <v>No</v>
      </c>
    </row>
    <row r="416" spans="1:16" x14ac:dyDescent="0.25">
      <c r="A416" s="27">
        <v>13</v>
      </c>
      <c r="B416" s="120">
        <f>'Chart 13'!U11</f>
        <v>0</v>
      </c>
      <c r="C416" s="120">
        <f>'Chart 13'!V11</f>
        <v>0</v>
      </c>
      <c r="D416" s="120">
        <f>'Chart 13'!W11</f>
        <v>0</v>
      </c>
      <c r="E416" s="120">
        <f>'Chart 13'!X11</f>
        <v>0</v>
      </c>
      <c r="F416" s="121">
        <f>'Chart 13'!Y11</f>
        <v>0</v>
      </c>
      <c r="G416" s="120">
        <f>'Chart 13'!Z11</f>
        <v>0</v>
      </c>
      <c r="H416" s="120">
        <f>'Chart 13'!AA11</f>
        <v>0</v>
      </c>
      <c r="I416" s="2">
        <f>'Chart 13'!AB11</f>
        <v>0</v>
      </c>
      <c r="J416" s="2">
        <f>'Chart 13'!AC11</f>
        <v>0</v>
      </c>
      <c r="K416" s="2" cm="1">
        <f t="array" aca="1" ref="K416" ca="1">IF(B416=0,0,INDIRECT("MRN_"&amp;A416))</f>
        <v>0</v>
      </c>
      <c r="L416" s="2">
        <f t="shared" si="130"/>
        <v>0</v>
      </c>
      <c r="M416" s="2" t="str">
        <f t="shared" si="131"/>
        <v>No</v>
      </c>
      <c r="N416" s="2" t="str">
        <f t="shared" si="132"/>
        <v>No</v>
      </c>
      <c r="O416" s="2" t="str">
        <f t="shared" si="133"/>
        <v>No</v>
      </c>
      <c r="P416" s="2" t="str">
        <f t="shared" si="134"/>
        <v>No</v>
      </c>
    </row>
    <row r="417" spans="1:16" x14ac:dyDescent="0.25">
      <c r="A417" s="27">
        <v>13</v>
      </c>
      <c r="B417" s="120">
        <f>'Chart 13'!U12</f>
        <v>0</v>
      </c>
      <c r="C417" s="120">
        <f>'Chart 13'!V12</f>
        <v>0</v>
      </c>
      <c r="D417" s="120">
        <f>'Chart 13'!W12</f>
        <v>0</v>
      </c>
      <c r="E417" s="120">
        <f>'Chart 13'!X12</f>
        <v>0</v>
      </c>
      <c r="F417" s="121">
        <f>'Chart 13'!Y12</f>
        <v>0</v>
      </c>
      <c r="G417" s="120">
        <f>'Chart 13'!Z12</f>
        <v>0</v>
      </c>
      <c r="H417" s="120">
        <f>'Chart 13'!AA12</f>
        <v>0</v>
      </c>
      <c r="I417" s="2">
        <f>'Chart 13'!AB12</f>
        <v>0</v>
      </c>
      <c r="J417" s="2">
        <f>'Chart 13'!AC12</f>
        <v>0</v>
      </c>
      <c r="K417" s="2" cm="1">
        <f t="array" aca="1" ref="K417" ca="1">IF(B417=0,0,INDIRECT("MRN_"&amp;A417))</f>
        <v>0</v>
      </c>
      <c r="L417" s="2">
        <f t="shared" ref="L417:L444" si="145">IF(B417=0,0,"Chart_"&amp;A417)</f>
        <v>0</v>
      </c>
      <c r="M417" s="2" t="str">
        <f t="shared" ref="M417:M444" si="146">IF(I417=0,"No","Yes")</f>
        <v>No</v>
      </c>
      <c r="N417" s="2" t="str">
        <f t="shared" ref="N417:N444" si="147">IF(H417=0,"No","Yes")</f>
        <v>No</v>
      </c>
      <c r="O417" s="2" t="str">
        <f t="shared" ref="O417:O444" si="148">IF(N417="Yes","Yes","No")</f>
        <v>No</v>
      </c>
      <c r="P417" s="2" t="str">
        <f t="shared" ref="P417:P444" si="149">IF(M417="yes","Yes","No")</f>
        <v>No</v>
      </c>
    </row>
    <row r="418" spans="1:16" x14ac:dyDescent="0.25">
      <c r="A418" s="27">
        <v>13</v>
      </c>
      <c r="B418" s="120">
        <f>'Chart 13'!U13</f>
        <v>0</v>
      </c>
      <c r="C418" s="120">
        <f>'Chart 13'!V13</f>
        <v>0</v>
      </c>
      <c r="D418" s="120">
        <f>'Chart 13'!W13</f>
        <v>0</v>
      </c>
      <c r="E418" s="120">
        <f>'Chart 13'!X13</f>
        <v>0</v>
      </c>
      <c r="F418" s="121">
        <f>'Chart 13'!Y13</f>
        <v>0</v>
      </c>
      <c r="G418" s="120">
        <f>'Chart 13'!Z13</f>
        <v>0</v>
      </c>
      <c r="H418" s="120">
        <f>'Chart 13'!AA13</f>
        <v>0</v>
      </c>
      <c r="I418" s="2">
        <f>'Chart 13'!AB13</f>
        <v>0</v>
      </c>
      <c r="J418" s="2">
        <f>'Chart 13'!AC13</f>
        <v>0</v>
      </c>
      <c r="K418" s="2" cm="1">
        <f t="array" aca="1" ref="K418" ca="1">IF(B418=0,0,INDIRECT("MRN_"&amp;A418))</f>
        <v>0</v>
      </c>
      <c r="L418" s="2">
        <f t="shared" si="145"/>
        <v>0</v>
      </c>
      <c r="M418" s="2" t="str">
        <f t="shared" si="146"/>
        <v>No</v>
      </c>
      <c r="N418" s="2" t="str">
        <f t="shared" si="147"/>
        <v>No</v>
      </c>
      <c r="O418" s="2" t="str">
        <f t="shared" si="148"/>
        <v>No</v>
      </c>
      <c r="P418" s="2" t="str">
        <f t="shared" si="149"/>
        <v>No</v>
      </c>
    </row>
    <row r="419" spans="1:16" x14ac:dyDescent="0.25">
      <c r="A419" s="27">
        <v>13</v>
      </c>
      <c r="B419" s="120">
        <f>'Chart 13'!U14</f>
        <v>0</v>
      </c>
      <c r="C419" s="120">
        <f>'Chart 13'!V14</f>
        <v>0</v>
      </c>
      <c r="D419" s="120">
        <f>'Chart 13'!W14</f>
        <v>0</v>
      </c>
      <c r="E419" s="120">
        <f>'Chart 13'!X14</f>
        <v>0</v>
      </c>
      <c r="F419" s="121">
        <f>'Chart 13'!Y14</f>
        <v>0</v>
      </c>
      <c r="G419" s="120">
        <f>'Chart 13'!Z14</f>
        <v>0</v>
      </c>
      <c r="H419" s="120">
        <f>'Chart 13'!AA14</f>
        <v>0</v>
      </c>
      <c r="I419" s="2">
        <f>'Chart 13'!AB14</f>
        <v>0</v>
      </c>
      <c r="J419" s="2">
        <f>'Chart 13'!AC14</f>
        <v>0</v>
      </c>
      <c r="K419" s="2" cm="1">
        <f t="array" aca="1" ref="K419" ca="1">IF(B419=0,0,INDIRECT("MRN_"&amp;A419))</f>
        <v>0</v>
      </c>
      <c r="L419" s="2">
        <f t="shared" si="145"/>
        <v>0</v>
      </c>
      <c r="M419" s="2" t="str">
        <f t="shared" si="146"/>
        <v>No</v>
      </c>
      <c r="N419" s="2" t="str">
        <f t="shared" si="147"/>
        <v>No</v>
      </c>
      <c r="O419" s="2" t="str">
        <f t="shared" si="148"/>
        <v>No</v>
      </c>
      <c r="P419" s="2" t="str">
        <f t="shared" si="149"/>
        <v>No</v>
      </c>
    </row>
    <row r="420" spans="1:16" x14ac:dyDescent="0.25">
      <c r="A420" s="27">
        <v>13</v>
      </c>
      <c r="B420" s="120">
        <f>'Chart 13'!U15</f>
        <v>0</v>
      </c>
      <c r="C420" s="120">
        <f>'Chart 13'!V15</f>
        <v>0</v>
      </c>
      <c r="D420" s="120">
        <f>'Chart 13'!W15</f>
        <v>0</v>
      </c>
      <c r="E420" s="120">
        <f>'Chart 13'!X15</f>
        <v>0</v>
      </c>
      <c r="F420" s="121">
        <f>'Chart 13'!Y15</f>
        <v>0</v>
      </c>
      <c r="G420" s="120">
        <f>'Chart 13'!Z15</f>
        <v>0</v>
      </c>
      <c r="H420" s="120">
        <f>'Chart 13'!AA15</f>
        <v>0</v>
      </c>
      <c r="I420" s="2">
        <f>'Chart 13'!AB15</f>
        <v>0</v>
      </c>
      <c r="J420" s="2">
        <f>'Chart 13'!AC15</f>
        <v>0</v>
      </c>
      <c r="K420" s="2" cm="1">
        <f t="array" aca="1" ref="K420" ca="1">IF(B420=0,0,INDIRECT("MRN_"&amp;A420))</f>
        <v>0</v>
      </c>
      <c r="L420" s="2">
        <f t="shared" si="145"/>
        <v>0</v>
      </c>
      <c r="M420" s="2" t="str">
        <f t="shared" si="146"/>
        <v>No</v>
      </c>
      <c r="N420" s="2" t="str">
        <f t="shared" si="147"/>
        <v>No</v>
      </c>
      <c r="O420" s="2" t="str">
        <f t="shared" si="148"/>
        <v>No</v>
      </c>
      <c r="P420" s="2" t="str">
        <f t="shared" si="149"/>
        <v>No</v>
      </c>
    </row>
    <row r="421" spans="1:16" x14ac:dyDescent="0.25">
      <c r="A421" s="27">
        <v>13</v>
      </c>
      <c r="B421" s="120">
        <f>'Chart 13'!U16</f>
        <v>0</v>
      </c>
      <c r="C421" s="120">
        <f>'Chart 13'!V16</f>
        <v>0</v>
      </c>
      <c r="D421" s="120">
        <f>'Chart 13'!W16</f>
        <v>0</v>
      </c>
      <c r="E421" s="120">
        <f>'Chart 13'!X16</f>
        <v>0</v>
      </c>
      <c r="F421" s="121">
        <f>'Chart 13'!Y16</f>
        <v>0</v>
      </c>
      <c r="G421" s="120">
        <f>'Chart 13'!Z16</f>
        <v>0</v>
      </c>
      <c r="H421" s="120">
        <f>'Chart 13'!AA16</f>
        <v>0</v>
      </c>
      <c r="I421" s="2">
        <f>'Chart 13'!AB16</f>
        <v>0</v>
      </c>
      <c r="J421" s="2">
        <f>'Chart 13'!AC16</f>
        <v>0</v>
      </c>
      <c r="K421" s="2" cm="1">
        <f t="array" aca="1" ref="K421" ca="1">IF(B421=0,0,INDIRECT("MRN_"&amp;A421))</f>
        <v>0</v>
      </c>
      <c r="L421" s="2">
        <f t="shared" si="145"/>
        <v>0</v>
      </c>
      <c r="M421" s="2" t="str">
        <f t="shared" si="146"/>
        <v>No</v>
      </c>
      <c r="N421" s="2" t="str">
        <f t="shared" si="147"/>
        <v>No</v>
      </c>
      <c r="O421" s="2" t="str">
        <f t="shared" si="148"/>
        <v>No</v>
      </c>
      <c r="P421" s="2" t="str">
        <f t="shared" si="149"/>
        <v>No</v>
      </c>
    </row>
    <row r="422" spans="1:16" x14ac:dyDescent="0.25">
      <c r="A422" s="27">
        <v>13</v>
      </c>
      <c r="B422" s="120">
        <f>'Chart 13'!U17</f>
        <v>0</v>
      </c>
      <c r="C422" s="120">
        <f>'Chart 13'!V17</f>
        <v>0</v>
      </c>
      <c r="D422" s="120">
        <f>'Chart 13'!W17</f>
        <v>0</v>
      </c>
      <c r="E422" s="120">
        <f>'Chart 13'!X17</f>
        <v>0</v>
      </c>
      <c r="F422" s="121">
        <f>'Chart 13'!Y17</f>
        <v>0</v>
      </c>
      <c r="G422" s="120">
        <f>'Chart 13'!Z17</f>
        <v>0</v>
      </c>
      <c r="H422" s="120">
        <f>'Chart 13'!AA17</f>
        <v>0</v>
      </c>
      <c r="I422" s="2">
        <f>'Chart 13'!AB17</f>
        <v>0</v>
      </c>
      <c r="J422" s="2">
        <f>'Chart 13'!AC17</f>
        <v>0</v>
      </c>
      <c r="K422" s="2" cm="1">
        <f t="array" aca="1" ref="K422" ca="1">IF(B422=0,0,INDIRECT("MRN_"&amp;A422))</f>
        <v>0</v>
      </c>
      <c r="L422" s="2">
        <f t="shared" si="145"/>
        <v>0</v>
      </c>
      <c r="M422" s="2" t="str">
        <f t="shared" si="146"/>
        <v>No</v>
      </c>
      <c r="N422" s="2" t="str">
        <f t="shared" si="147"/>
        <v>No</v>
      </c>
      <c r="O422" s="2" t="str">
        <f t="shared" si="148"/>
        <v>No</v>
      </c>
      <c r="P422" s="2" t="str">
        <f t="shared" si="149"/>
        <v>No</v>
      </c>
    </row>
    <row r="423" spans="1:16" x14ac:dyDescent="0.25">
      <c r="A423" s="27">
        <v>13</v>
      </c>
      <c r="B423" s="120">
        <f>'Chart 13'!U18</f>
        <v>0</v>
      </c>
      <c r="C423" s="120">
        <f>'Chart 13'!V18</f>
        <v>0</v>
      </c>
      <c r="D423" s="120">
        <f>'Chart 13'!W18</f>
        <v>0</v>
      </c>
      <c r="E423" s="120">
        <f>'Chart 13'!X18</f>
        <v>0</v>
      </c>
      <c r="F423" s="121">
        <f>'Chart 13'!Y18</f>
        <v>0</v>
      </c>
      <c r="G423" s="120">
        <f>'Chart 13'!Z18</f>
        <v>0</v>
      </c>
      <c r="H423" s="120">
        <f>'Chart 13'!AA18</f>
        <v>0</v>
      </c>
      <c r="I423" s="2">
        <f>'Chart 13'!AB18</f>
        <v>0</v>
      </c>
      <c r="J423" s="2">
        <f>'Chart 13'!AC18</f>
        <v>0</v>
      </c>
      <c r="K423" s="2" cm="1">
        <f t="array" aca="1" ref="K423" ca="1">IF(B423=0,0,INDIRECT("MRN_"&amp;A423))</f>
        <v>0</v>
      </c>
      <c r="L423" s="2">
        <f t="shared" si="145"/>
        <v>0</v>
      </c>
      <c r="M423" s="2" t="str">
        <f t="shared" si="146"/>
        <v>No</v>
      </c>
      <c r="N423" s="2" t="str">
        <f t="shared" si="147"/>
        <v>No</v>
      </c>
      <c r="O423" s="2" t="str">
        <f t="shared" si="148"/>
        <v>No</v>
      </c>
      <c r="P423" s="2" t="str">
        <f t="shared" si="149"/>
        <v>No</v>
      </c>
    </row>
    <row r="424" spans="1:16" x14ac:dyDescent="0.25">
      <c r="A424" s="27">
        <v>13</v>
      </c>
      <c r="B424" s="120">
        <f>'Chart 13'!U19</f>
        <v>0</v>
      </c>
      <c r="C424" s="120">
        <f>'Chart 13'!V19</f>
        <v>0</v>
      </c>
      <c r="D424" s="120">
        <f>'Chart 13'!W19</f>
        <v>0</v>
      </c>
      <c r="E424" s="120">
        <f>'Chart 13'!X19</f>
        <v>0</v>
      </c>
      <c r="F424" s="121">
        <f>'Chart 13'!Y19</f>
        <v>0</v>
      </c>
      <c r="G424" s="120">
        <f>'Chart 13'!Z19</f>
        <v>0</v>
      </c>
      <c r="H424" s="120">
        <f>'Chart 13'!AA19</f>
        <v>0</v>
      </c>
      <c r="I424" s="2">
        <f>'Chart 13'!AB19</f>
        <v>0</v>
      </c>
      <c r="J424" s="2">
        <f>'Chart 13'!AC19</f>
        <v>0</v>
      </c>
      <c r="K424" s="2" cm="1">
        <f t="array" aca="1" ref="K424" ca="1">IF(B424=0,0,INDIRECT("MRN_"&amp;A424))</f>
        <v>0</v>
      </c>
      <c r="L424" s="2">
        <f t="shared" si="145"/>
        <v>0</v>
      </c>
      <c r="M424" s="2" t="str">
        <f t="shared" si="146"/>
        <v>No</v>
      </c>
      <c r="N424" s="2" t="str">
        <f t="shared" si="147"/>
        <v>No</v>
      </c>
      <c r="O424" s="2" t="str">
        <f t="shared" si="148"/>
        <v>No</v>
      </c>
      <c r="P424" s="2" t="str">
        <f t="shared" si="149"/>
        <v>No</v>
      </c>
    </row>
    <row r="425" spans="1:16" x14ac:dyDescent="0.25">
      <c r="A425" s="27">
        <v>13</v>
      </c>
      <c r="B425" s="120">
        <f>'Chart 13'!U20</f>
        <v>0</v>
      </c>
      <c r="C425" s="120">
        <f>'Chart 13'!V20</f>
        <v>0</v>
      </c>
      <c r="D425" s="120">
        <f>'Chart 13'!W20</f>
        <v>0</v>
      </c>
      <c r="E425" s="120">
        <f>'Chart 13'!X20</f>
        <v>0</v>
      </c>
      <c r="F425" s="121">
        <f>'Chart 13'!Y20</f>
        <v>0</v>
      </c>
      <c r="G425" s="120">
        <f>'Chart 13'!Z20</f>
        <v>0</v>
      </c>
      <c r="H425" s="120">
        <f>'Chart 13'!AA20</f>
        <v>0</v>
      </c>
      <c r="I425" s="2">
        <f>'Chart 13'!AB20</f>
        <v>0</v>
      </c>
      <c r="J425" s="2">
        <f>'Chart 13'!AC20</f>
        <v>0</v>
      </c>
      <c r="K425" s="2" cm="1">
        <f t="array" aca="1" ref="K425" ca="1">IF(B425=0,0,INDIRECT("MRN_"&amp;A425))</f>
        <v>0</v>
      </c>
      <c r="L425" s="2">
        <f t="shared" si="145"/>
        <v>0</v>
      </c>
      <c r="M425" s="2" t="str">
        <f t="shared" si="146"/>
        <v>No</v>
      </c>
      <c r="N425" s="2" t="str">
        <f t="shared" si="147"/>
        <v>No</v>
      </c>
      <c r="O425" s="2" t="str">
        <f t="shared" si="148"/>
        <v>No</v>
      </c>
      <c r="P425" s="2" t="str">
        <f t="shared" si="149"/>
        <v>No</v>
      </c>
    </row>
    <row r="426" spans="1:16" x14ac:dyDescent="0.25">
      <c r="A426" s="27">
        <v>13</v>
      </c>
      <c r="B426" s="120">
        <f>'Chart 13'!U21</f>
        <v>0</v>
      </c>
      <c r="C426" s="120">
        <f>'Chart 13'!V21</f>
        <v>0</v>
      </c>
      <c r="D426" s="120">
        <f>'Chart 13'!W21</f>
        <v>0</v>
      </c>
      <c r="E426" s="120">
        <f>'Chart 13'!X21</f>
        <v>0</v>
      </c>
      <c r="F426" s="121">
        <f>'Chart 13'!Y21</f>
        <v>0</v>
      </c>
      <c r="G426" s="120">
        <f>'Chart 13'!Z21</f>
        <v>0</v>
      </c>
      <c r="H426" s="120">
        <f>'Chart 13'!AA21</f>
        <v>0</v>
      </c>
      <c r="I426" s="2">
        <f>'Chart 13'!AB21</f>
        <v>0</v>
      </c>
      <c r="J426" s="2">
        <f>'Chart 13'!AC21</f>
        <v>0</v>
      </c>
      <c r="K426" s="2" cm="1">
        <f t="array" aca="1" ref="K426" ca="1">IF(B426=0,0,INDIRECT("MRN_"&amp;A426))</f>
        <v>0</v>
      </c>
      <c r="L426" s="2">
        <f t="shared" si="145"/>
        <v>0</v>
      </c>
      <c r="M426" s="2" t="str">
        <f t="shared" si="146"/>
        <v>No</v>
      </c>
      <c r="N426" s="2" t="str">
        <f t="shared" si="147"/>
        <v>No</v>
      </c>
      <c r="O426" s="2" t="str">
        <f t="shared" si="148"/>
        <v>No</v>
      </c>
      <c r="P426" s="2" t="str">
        <f t="shared" si="149"/>
        <v>No</v>
      </c>
    </row>
    <row r="427" spans="1:16" x14ac:dyDescent="0.25">
      <c r="A427" s="27">
        <v>13</v>
      </c>
      <c r="B427" s="120">
        <f>'Chart 13'!U22</f>
        <v>0</v>
      </c>
      <c r="C427" s="120">
        <f>'Chart 13'!V22</f>
        <v>0</v>
      </c>
      <c r="D427" s="120">
        <f>'Chart 13'!W22</f>
        <v>0</v>
      </c>
      <c r="E427" s="120">
        <f>'Chart 13'!X22</f>
        <v>0</v>
      </c>
      <c r="F427" s="121">
        <f>'Chart 13'!Y22</f>
        <v>0</v>
      </c>
      <c r="G427" s="120">
        <f>'Chart 13'!Z22</f>
        <v>0</v>
      </c>
      <c r="H427" s="120">
        <f>'Chart 13'!AA22</f>
        <v>0</v>
      </c>
      <c r="I427" s="2">
        <f>'Chart 13'!AB22</f>
        <v>0</v>
      </c>
      <c r="J427" s="2">
        <f>'Chart 13'!AC22</f>
        <v>0</v>
      </c>
      <c r="K427" s="2" cm="1">
        <f t="array" aca="1" ref="K427" ca="1">IF(B427=0,0,INDIRECT("MRN_"&amp;A427))</f>
        <v>0</v>
      </c>
      <c r="L427" s="2">
        <f t="shared" si="145"/>
        <v>0</v>
      </c>
      <c r="M427" s="2" t="str">
        <f t="shared" si="146"/>
        <v>No</v>
      </c>
      <c r="N427" s="2" t="str">
        <f t="shared" si="147"/>
        <v>No</v>
      </c>
      <c r="O427" s="2" t="str">
        <f t="shared" si="148"/>
        <v>No</v>
      </c>
      <c r="P427" s="2" t="str">
        <f t="shared" si="149"/>
        <v>No</v>
      </c>
    </row>
    <row r="428" spans="1:16" x14ac:dyDescent="0.25">
      <c r="A428" s="27">
        <v>13</v>
      </c>
      <c r="B428" s="120">
        <f>'Chart 13'!U23</f>
        <v>0</v>
      </c>
      <c r="C428" s="120">
        <f>'Chart 13'!V23</f>
        <v>0</v>
      </c>
      <c r="D428" s="120">
        <f>'Chart 13'!W23</f>
        <v>0</v>
      </c>
      <c r="E428" s="120">
        <f>'Chart 13'!X23</f>
        <v>0</v>
      </c>
      <c r="F428" s="121">
        <f>'Chart 13'!Y23</f>
        <v>0</v>
      </c>
      <c r="G428" s="120">
        <f>'Chart 13'!Z23</f>
        <v>0</v>
      </c>
      <c r="H428" s="120">
        <f>'Chart 13'!AA23</f>
        <v>0</v>
      </c>
      <c r="I428" s="2">
        <f>'Chart 13'!AB23</f>
        <v>0</v>
      </c>
      <c r="J428" s="2">
        <f>'Chart 13'!AC23</f>
        <v>0</v>
      </c>
      <c r="K428" s="2" cm="1">
        <f t="array" aca="1" ref="K428" ca="1">IF(B428=0,0,INDIRECT("MRN_"&amp;A428))</f>
        <v>0</v>
      </c>
      <c r="L428" s="2">
        <f t="shared" si="145"/>
        <v>0</v>
      </c>
      <c r="M428" s="2" t="str">
        <f t="shared" si="146"/>
        <v>No</v>
      </c>
      <c r="N428" s="2" t="str">
        <f t="shared" si="147"/>
        <v>No</v>
      </c>
      <c r="O428" s="2" t="str">
        <f t="shared" si="148"/>
        <v>No</v>
      </c>
      <c r="P428" s="2" t="str">
        <f t="shared" si="149"/>
        <v>No</v>
      </c>
    </row>
    <row r="429" spans="1:16" x14ac:dyDescent="0.25">
      <c r="A429" s="27">
        <v>13</v>
      </c>
      <c r="B429" s="120">
        <f>'Chart 13'!U24</f>
        <v>0</v>
      </c>
      <c r="C429" s="120">
        <f>'Chart 13'!V24</f>
        <v>0</v>
      </c>
      <c r="D429" s="120">
        <f>'Chart 13'!W24</f>
        <v>0</v>
      </c>
      <c r="E429" s="120">
        <f>'Chart 13'!X24</f>
        <v>0</v>
      </c>
      <c r="F429" s="121">
        <f>'Chart 13'!Y24</f>
        <v>0</v>
      </c>
      <c r="G429" s="120">
        <f>'Chart 13'!Z24</f>
        <v>0</v>
      </c>
      <c r="H429" s="120">
        <f>'Chart 13'!AA24</f>
        <v>0</v>
      </c>
      <c r="I429" s="2">
        <f>'Chart 13'!AB24</f>
        <v>0</v>
      </c>
      <c r="J429" s="2">
        <f>'Chart 13'!AC24</f>
        <v>0</v>
      </c>
      <c r="K429" s="2" cm="1">
        <f t="array" aca="1" ref="K429" ca="1">IF(B429=0,0,INDIRECT("MRN_"&amp;A429))</f>
        <v>0</v>
      </c>
      <c r="L429" s="2">
        <f t="shared" si="145"/>
        <v>0</v>
      </c>
      <c r="M429" s="2" t="str">
        <f t="shared" si="146"/>
        <v>No</v>
      </c>
      <c r="N429" s="2" t="str">
        <f t="shared" si="147"/>
        <v>No</v>
      </c>
      <c r="O429" s="2" t="str">
        <f t="shared" si="148"/>
        <v>No</v>
      </c>
      <c r="P429" s="2" t="str">
        <f t="shared" si="149"/>
        <v>No</v>
      </c>
    </row>
    <row r="430" spans="1:16" x14ac:dyDescent="0.25">
      <c r="A430" s="27">
        <v>13</v>
      </c>
      <c r="B430" s="120">
        <f>'Chart 13'!U25</f>
        <v>0</v>
      </c>
      <c r="C430" s="120">
        <f>'Chart 13'!V25</f>
        <v>0</v>
      </c>
      <c r="D430" s="120">
        <f>'Chart 13'!W25</f>
        <v>0</v>
      </c>
      <c r="E430" s="120">
        <f>'Chart 13'!X25</f>
        <v>0</v>
      </c>
      <c r="F430" s="121">
        <f>'Chart 13'!Y25</f>
        <v>0</v>
      </c>
      <c r="G430" s="120">
        <f>'Chart 13'!Z25</f>
        <v>0</v>
      </c>
      <c r="H430" s="120">
        <f>'Chart 13'!AA25</f>
        <v>0</v>
      </c>
      <c r="I430" s="2">
        <f>'Chart 13'!AB25</f>
        <v>0</v>
      </c>
      <c r="J430" s="2">
        <f>'Chart 13'!AC25</f>
        <v>0</v>
      </c>
      <c r="K430" s="2" cm="1">
        <f t="array" aca="1" ref="K430" ca="1">IF(B430=0,0,INDIRECT("MRN_"&amp;A430))</f>
        <v>0</v>
      </c>
      <c r="L430" s="2">
        <f t="shared" si="145"/>
        <v>0</v>
      </c>
      <c r="M430" s="2" t="str">
        <f t="shared" si="146"/>
        <v>No</v>
      </c>
      <c r="N430" s="2" t="str">
        <f t="shared" si="147"/>
        <v>No</v>
      </c>
      <c r="O430" s="2" t="str">
        <f t="shared" si="148"/>
        <v>No</v>
      </c>
      <c r="P430" s="2" t="str">
        <f t="shared" si="149"/>
        <v>No</v>
      </c>
    </row>
    <row r="431" spans="1:16" x14ac:dyDescent="0.25">
      <c r="A431" s="27">
        <v>13</v>
      </c>
      <c r="B431" s="120">
        <f>'Chart 13'!U26</f>
        <v>0</v>
      </c>
      <c r="C431" s="120">
        <f>'Chart 13'!V26</f>
        <v>0</v>
      </c>
      <c r="D431" s="120">
        <f>'Chart 13'!W26</f>
        <v>0</v>
      </c>
      <c r="E431" s="120">
        <f>'Chart 13'!X26</f>
        <v>0</v>
      </c>
      <c r="F431" s="121">
        <f>'Chart 13'!Y26</f>
        <v>0</v>
      </c>
      <c r="G431" s="120">
        <f>'Chart 13'!Z26</f>
        <v>0</v>
      </c>
      <c r="H431" s="120">
        <f>'Chart 13'!AA26</f>
        <v>0</v>
      </c>
      <c r="I431" s="2">
        <f>'Chart 13'!AB26</f>
        <v>0</v>
      </c>
      <c r="J431" s="2">
        <f>'Chart 13'!AC26</f>
        <v>0</v>
      </c>
      <c r="K431" s="2" cm="1">
        <f t="array" aca="1" ref="K431" ca="1">IF(B431=0,0,INDIRECT("MRN_"&amp;A431))</f>
        <v>0</v>
      </c>
      <c r="L431" s="2">
        <f t="shared" si="145"/>
        <v>0</v>
      </c>
      <c r="M431" s="2" t="str">
        <f t="shared" si="146"/>
        <v>No</v>
      </c>
      <c r="N431" s="2" t="str">
        <f t="shared" si="147"/>
        <v>No</v>
      </c>
      <c r="O431" s="2" t="str">
        <f t="shared" si="148"/>
        <v>No</v>
      </c>
      <c r="P431" s="2" t="str">
        <f t="shared" si="149"/>
        <v>No</v>
      </c>
    </row>
    <row r="432" spans="1:16" x14ac:dyDescent="0.25">
      <c r="A432" s="27">
        <v>13</v>
      </c>
      <c r="B432" s="120">
        <f>'Chart 13'!U27</f>
        <v>0</v>
      </c>
      <c r="C432" s="120">
        <f>'Chart 13'!V27</f>
        <v>0</v>
      </c>
      <c r="D432" s="120">
        <f>'Chart 13'!W27</f>
        <v>0</v>
      </c>
      <c r="E432" s="120">
        <f>'Chart 13'!X27</f>
        <v>0</v>
      </c>
      <c r="F432" s="121">
        <f>'Chart 13'!Y27</f>
        <v>0</v>
      </c>
      <c r="G432" s="120">
        <f>'Chart 13'!Z27</f>
        <v>0</v>
      </c>
      <c r="H432" s="120">
        <f>'Chart 13'!AA27</f>
        <v>0</v>
      </c>
      <c r="I432" s="2">
        <f>'Chart 13'!AB27</f>
        <v>0</v>
      </c>
      <c r="J432" s="2">
        <f>'Chart 13'!AC27</f>
        <v>0</v>
      </c>
      <c r="K432" s="2" cm="1">
        <f t="array" aca="1" ref="K432" ca="1">IF(B432=0,0,INDIRECT("MRN_"&amp;A432))</f>
        <v>0</v>
      </c>
      <c r="L432" s="2">
        <f t="shared" si="145"/>
        <v>0</v>
      </c>
      <c r="M432" s="2" t="str">
        <f t="shared" si="146"/>
        <v>No</v>
      </c>
      <c r="N432" s="2" t="str">
        <f t="shared" si="147"/>
        <v>No</v>
      </c>
      <c r="O432" s="2" t="str">
        <f t="shared" si="148"/>
        <v>No</v>
      </c>
      <c r="P432" s="2" t="str">
        <f t="shared" si="149"/>
        <v>No</v>
      </c>
    </row>
    <row r="433" spans="1:16" x14ac:dyDescent="0.25">
      <c r="A433" s="27">
        <v>13</v>
      </c>
      <c r="B433" s="120">
        <f>'Chart 13'!U28</f>
        <v>0</v>
      </c>
      <c r="C433" s="120">
        <f>'Chart 13'!V28</f>
        <v>0</v>
      </c>
      <c r="D433" s="120">
        <f>'Chart 13'!W28</f>
        <v>0</v>
      </c>
      <c r="E433" s="120">
        <f>'Chart 13'!X28</f>
        <v>0</v>
      </c>
      <c r="F433" s="121">
        <f>'Chart 13'!Y28</f>
        <v>0</v>
      </c>
      <c r="G433" s="120">
        <f>'Chart 13'!Z28</f>
        <v>0</v>
      </c>
      <c r="H433" s="120">
        <f>'Chart 13'!AA28</f>
        <v>0</v>
      </c>
      <c r="I433" s="2">
        <f>'Chart 13'!AB28</f>
        <v>0</v>
      </c>
      <c r="J433" s="2">
        <f>'Chart 13'!AC28</f>
        <v>0</v>
      </c>
      <c r="K433" s="2" cm="1">
        <f t="array" aca="1" ref="K433" ca="1">IF(B433=0,0,INDIRECT("MRN_"&amp;A433))</f>
        <v>0</v>
      </c>
      <c r="L433" s="2">
        <f t="shared" si="145"/>
        <v>0</v>
      </c>
      <c r="M433" s="2" t="str">
        <f t="shared" si="146"/>
        <v>No</v>
      </c>
      <c r="N433" s="2" t="str">
        <f t="shared" si="147"/>
        <v>No</v>
      </c>
      <c r="O433" s="2" t="str">
        <f t="shared" si="148"/>
        <v>No</v>
      </c>
      <c r="P433" s="2" t="str">
        <f t="shared" si="149"/>
        <v>No</v>
      </c>
    </row>
    <row r="434" spans="1:16" x14ac:dyDescent="0.25">
      <c r="A434" s="27">
        <v>13</v>
      </c>
      <c r="B434" s="120">
        <f>'Chart 13'!U29</f>
        <v>0</v>
      </c>
      <c r="C434" s="120">
        <f>'Chart 13'!V29</f>
        <v>0</v>
      </c>
      <c r="D434" s="120">
        <f>'Chart 13'!W29</f>
        <v>0</v>
      </c>
      <c r="E434" s="120">
        <f>'Chart 13'!X29</f>
        <v>0</v>
      </c>
      <c r="F434" s="121">
        <f>'Chart 13'!Y29</f>
        <v>0</v>
      </c>
      <c r="G434" s="120">
        <f>'Chart 13'!Z29</f>
        <v>0</v>
      </c>
      <c r="H434" s="120">
        <f>'Chart 13'!AA29</f>
        <v>0</v>
      </c>
      <c r="I434" s="2">
        <f>'Chart 13'!AB29</f>
        <v>0</v>
      </c>
      <c r="J434" s="2">
        <f>'Chart 13'!AC29</f>
        <v>0</v>
      </c>
      <c r="K434" s="2" cm="1">
        <f t="array" aca="1" ref="K434" ca="1">IF(B434=0,0,INDIRECT("MRN_"&amp;A434))</f>
        <v>0</v>
      </c>
      <c r="L434" s="2">
        <f t="shared" si="145"/>
        <v>0</v>
      </c>
      <c r="M434" s="2" t="str">
        <f t="shared" si="146"/>
        <v>No</v>
      </c>
      <c r="N434" s="2" t="str">
        <f t="shared" si="147"/>
        <v>No</v>
      </c>
      <c r="O434" s="2" t="str">
        <f t="shared" si="148"/>
        <v>No</v>
      </c>
      <c r="P434" s="2" t="str">
        <f t="shared" si="149"/>
        <v>No</v>
      </c>
    </row>
    <row r="435" spans="1:16" x14ac:dyDescent="0.25">
      <c r="A435" s="27">
        <v>13</v>
      </c>
      <c r="B435" s="120">
        <f>'Chart 13'!U30</f>
        <v>0</v>
      </c>
      <c r="C435" s="120">
        <f>'Chart 13'!V30</f>
        <v>0</v>
      </c>
      <c r="D435" s="120">
        <f>'Chart 13'!W30</f>
        <v>0</v>
      </c>
      <c r="E435" s="120">
        <f>'Chart 13'!X30</f>
        <v>0</v>
      </c>
      <c r="F435" s="121">
        <f>'Chart 13'!Y30</f>
        <v>0</v>
      </c>
      <c r="G435" s="120">
        <f>'Chart 13'!Z30</f>
        <v>0</v>
      </c>
      <c r="H435" s="120">
        <f>'Chart 13'!AA30</f>
        <v>0</v>
      </c>
      <c r="I435" s="2">
        <f>'Chart 13'!AB30</f>
        <v>0</v>
      </c>
      <c r="J435" s="2">
        <f>'Chart 13'!AC30</f>
        <v>0</v>
      </c>
      <c r="K435" s="2" cm="1">
        <f t="array" aca="1" ref="K435" ca="1">IF(B435=0,0,INDIRECT("MRN_"&amp;A435))</f>
        <v>0</v>
      </c>
      <c r="L435" s="2">
        <f t="shared" si="145"/>
        <v>0</v>
      </c>
      <c r="M435" s="2" t="str">
        <f t="shared" si="146"/>
        <v>No</v>
      </c>
      <c r="N435" s="2" t="str">
        <f t="shared" si="147"/>
        <v>No</v>
      </c>
      <c r="O435" s="2" t="str">
        <f t="shared" si="148"/>
        <v>No</v>
      </c>
      <c r="P435" s="2" t="str">
        <f t="shared" si="149"/>
        <v>No</v>
      </c>
    </row>
    <row r="436" spans="1:16" x14ac:dyDescent="0.25">
      <c r="A436" s="27">
        <v>13</v>
      </c>
      <c r="B436" s="120">
        <f>'Chart 13'!U31</f>
        <v>0</v>
      </c>
      <c r="C436" s="120">
        <f>'Chart 13'!V31</f>
        <v>0</v>
      </c>
      <c r="D436" s="120">
        <f>'Chart 13'!W31</f>
        <v>0</v>
      </c>
      <c r="E436" s="120">
        <f>'Chart 13'!X31</f>
        <v>0</v>
      </c>
      <c r="F436" s="121">
        <f>'Chart 13'!Y31</f>
        <v>0</v>
      </c>
      <c r="G436" s="120">
        <f>'Chart 13'!Z31</f>
        <v>0</v>
      </c>
      <c r="H436" s="120">
        <f>'Chart 13'!AA31</f>
        <v>0</v>
      </c>
      <c r="I436" s="2">
        <f>'Chart 13'!AB31</f>
        <v>0</v>
      </c>
      <c r="J436" s="2">
        <f>'Chart 13'!AC31</f>
        <v>0</v>
      </c>
      <c r="K436" s="2" cm="1">
        <f t="array" aca="1" ref="K436" ca="1">IF(B436=0,0,INDIRECT("MRN_"&amp;A436))</f>
        <v>0</v>
      </c>
      <c r="L436" s="2">
        <f t="shared" si="145"/>
        <v>0</v>
      </c>
      <c r="M436" s="2" t="str">
        <f t="shared" si="146"/>
        <v>No</v>
      </c>
      <c r="N436" s="2" t="str">
        <f t="shared" si="147"/>
        <v>No</v>
      </c>
      <c r="O436" s="2" t="str">
        <f t="shared" si="148"/>
        <v>No</v>
      </c>
      <c r="P436" s="2" t="str">
        <f t="shared" si="149"/>
        <v>No</v>
      </c>
    </row>
    <row r="437" spans="1:16" x14ac:dyDescent="0.25">
      <c r="A437" s="27">
        <v>13</v>
      </c>
      <c r="B437" s="120">
        <f>'Chart 13'!U32</f>
        <v>0</v>
      </c>
      <c r="C437" s="120">
        <f>'Chart 13'!V32</f>
        <v>0</v>
      </c>
      <c r="D437" s="120">
        <f>'Chart 13'!W32</f>
        <v>0</v>
      </c>
      <c r="E437" s="120">
        <f>'Chart 13'!X32</f>
        <v>0</v>
      </c>
      <c r="F437" s="121">
        <f>'Chart 13'!Y32</f>
        <v>0</v>
      </c>
      <c r="G437" s="120">
        <f>'Chart 13'!Z32</f>
        <v>0</v>
      </c>
      <c r="H437" s="120">
        <f>'Chart 13'!AA32</f>
        <v>0</v>
      </c>
      <c r="I437" s="2">
        <f>'Chart 13'!AB32</f>
        <v>0</v>
      </c>
      <c r="J437" s="2">
        <f>'Chart 13'!AC32</f>
        <v>0</v>
      </c>
      <c r="K437" s="2" cm="1">
        <f t="array" aca="1" ref="K437" ca="1">IF(B437=0,0,INDIRECT("MRN_"&amp;A437))</f>
        <v>0</v>
      </c>
      <c r="L437" s="2">
        <f t="shared" si="145"/>
        <v>0</v>
      </c>
      <c r="M437" s="2" t="str">
        <f t="shared" si="146"/>
        <v>No</v>
      </c>
      <c r="N437" s="2" t="str">
        <f t="shared" si="147"/>
        <v>No</v>
      </c>
      <c r="O437" s="2" t="str">
        <f t="shared" si="148"/>
        <v>No</v>
      </c>
      <c r="P437" s="2" t="str">
        <f t="shared" si="149"/>
        <v>No</v>
      </c>
    </row>
    <row r="438" spans="1:16" x14ac:dyDescent="0.25">
      <c r="A438" s="27">
        <v>13</v>
      </c>
      <c r="B438" s="120">
        <f>'Chart 13'!U33</f>
        <v>0</v>
      </c>
      <c r="C438" s="120">
        <f>'Chart 13'!V33</f>
        <v>0</v>
      </c>
      <c r="D438" s="120">
        <f>'Chart 13'!W33</f>
        <v>0</v>
      </c>
      <c r="E438" s="120">
        <f>'Chart 13'!X33</f>
        <v>0</v>
      </c>
      <c r="F438" s="121">
        <f>'Chart 13'!Y33</f>
        <v>0</v>
      </c>
      <c r="G438" s="120">
        <f>'Chart 13'!Z33</f>
        <v>0</v>
      </c>
      <c r="H438" s="120">
        <f>'Chart 13'!AA33</f>
        <v>0</v>
      </c>
      <c r="I438" s="2">
        <f>'Chart 13'!AB33</f>
        <v>0</v>
      </c>
      <c r="J438" s="2">
        <f>'Chart 13'!AC33</f>
        <v>0</v>
      </c>
      <c r="K438" s="2" cm="1">
        <f t="array" aca="1" ref="K438" ca="1">IF(B438=0,0,INDIRECT("MRN_"&amp;A438))</f>
        <v>0</v>
      </c>
      <c r="L438" s="2">
        <f t="shared" si="145"/>
        <v>0</v>
      </c>
      <c r="M438" s="2" t="str">
        <f t="shared" si="146"/>
        <v>No</v>
      </c>
      <c r="N438" s="2" t="str">
        <f t="shared" si="147"/>
        <v>No</v>
      </c>
      <c r="O438" s="2" t="str">
        <f t="shared" si="148"/>
        <v>No</v>
      </c>
      <c r="P438" s="2" t="str">
        <f t="shared" si="149"/>
        <v>No</v>
      </c>
    </row>
    <row r="439" spans="1:16" x14ac:dyDescent="0.25">
      <c r="A439" s="27">
        <v>13</v>
      </c>
      <c r="B439" s="120">
        <f>'Chart 13'!U34</f>
        <v>0</v>
      </c>
      <c r="C439" s="120">
        <f>'Chart 13'!V34</f>
        <v>0</v>
      </c>
      <c r="D439" s="120">
        <f>'Chart 13'!W34</f>
        <v>0</v>
      </c>
      <c r="E439" s="120">
        <f>'Chart 13'!X34</f>
        <v>0</v>
      </c>
      <c r="F439" s="121">
        <f>'Chart 13'!Y34</f>
        <v>0</v>
      </c>
      <c r="G439" s="120">
        <f>'Chart 13'!Z34</f>
        <v>0</v>
      </c>
      <c r="H439" s="120">
        <f>'Chart 13'!AA34</f>
        <v>0</v>
      </c>
      <c r="I439" s="2">
        <f>'Chart 13'!AB34</f>
        <v>0</v>
      </c>
      <c r="J439" s="2">
        <f>'Chart 13'!AC34</f>
        <v>0</v>
      </c>
      <c r="K439" s="2" cm="1">
        <f t="array" aca="1" ref="K439" ca="1">IF(B439=0,0,INDIRECT("MRN_"&amp;A439))</f>
        <v>0</v>
      </c>
      <c r="L439" s="2">
        <f t="shared" si="145"/>
        <v>0</v>
      </c>
      <c r="M439" s="2" t="str">
        <f t="shared" si="146"/>
        <v>No</v>
      </c>
      <c r="N439" s="2" t="str">
        <f t="shared" si="147"/>
        <v>No</v>
      </c>
      <c r="O439" s="2" t="str">
        <f t="shared" si="148"/>
        <v>No</v>
      </c>
      <c r="P439" s="2" t="str">
        <f t="shared" si="149"/>
        <v>No</v>
      </c>
    </row>
    <row r="440" spans="1:16" x14ac:dyDescent="0.25">
      <c r="A440" s="27">
        <v>13</v>
      </c>
      <c r="B440" s="120">
        <f>'Chart 13'!U35</f>
        <v>0</v>
      </c>
      <c r="C440" s="120">
        <f>'Chart 13'!V35</f>
        <v>0</v>
      </c>
      <c r="D440" s="120">
        <f>'Chart 13'!W35</f>
        <v>0</v>
      </c>
      <c r="E440" s="120">
        <f>'Chart 13'!X35</f>
        <v>0</v>
      </c>
      <c r="F440" s="121">
        <f>'Chart 13'!Y35</f>
        <v>0</v>
      </c>
      <c r="G440" s="120">
        <f>'Chart 13'!Z35</f>
        <v>0</v>
      </c>
      <c r="H440" s="120">
        <f>'Chart 13'!AA35</f>
        <v>0</v>
      </c>
      <c r="I440" s="2">
        <f>'Chart 13'!AB35</f>
        <v>0</v>
      </c>
      <c r="J440" s="2">
        <f>'Chart 13'!AC35</f>
        <v>0</v>
      </c>
      <c r="K440" s="2" cm="1">
        <f t="array" aca="1" ref="K440" ca="1">IF(B440=0,0,INDIRECT("MRN_"&amp;A440))</f>
        <v>0</v>
      </c>
      <c r="L440" s="2">
        <f t="shared" si="145"/>
        <v>0</v>
      </c>
      <c r="M440" s="2" t="str">
        <f t="shared" si="146"/>
        <v>No</v>
      </c>
      <c r="N440" s="2" t="str">
        <f t="shared" si="147"/>
        <v>No</v>
      </c>
      <c r="O440" s="2" t="str">
        <f t="shared" si="148"/>
        <v>No</v>
      </c>
      <c r="P440" s="2" t="str">
        <f t="shared" si="149"/>
        <v>No</v>
      </c>
    </row>
    <row r="441" spans="1:16" x14ac:dyDescent="0.25">
      <c r="A441" s="27">
        <v>13</v>
      </c>
      <c r="B441" s="120">
        <f>'Chart 13'!U36</f>
        <v>0</v>
      </c>
      <c r="C441" s="120">
        <f>'Chart 13'!V36</f>
        <v>0</v>
      </c>
      <c r="D441" s="120">
        <f>'Chart 13'!W36</f>
        <v>0</v>
      </c>
      <c r="E441" s="120">
        <f>'Chart 13'!X36</f>
        <v>0</v>
      </c>
      <c r="F441" s="121">
        <f>'Chart 13'!Y36</f>
        <v>0</v>
      </c>
      <c r="G441" s="120">
        <f>'Chart 13'!Z36</f>
        <v>0</v>
      </c>
      <c r="H441" s="120">
        <f>'Chart 13'!AA36</f>
        <v>0</v>
      </c>
      <c r="I441" s="2">
        <f>'Chart 13'!AB36</f>
        <v>0</v>
      </c>
      <c r="J441" s="2">
        <f>'Chart 13'!AC36</f>
        <v>0</v>
      </c>
      <c r="K441" s="2" cm="1">
        <f t="array" aca="1" ref="K441" ca="1">IF(B441=0,0,INDIRECT("MRN_"&amp;A441))</f>
        <v>0</v>
      </c>
      <c r="L441" s="2">
        <f t="shared" si="145"/>
        <v>0</v>
      </c>
      <c r="M441" s="2" t="str">
        <f t="shared" si="146"/>
        <v>No</v>
      </c>
      <c r="N441" s="2" t="str">
        <f t="shared" si="147"/>
        <v>No</v>
      </c>
      <c r="O441" s="2" t="str">
        <f t="shared" si="148"/>
        <v>No</v>
      </c>
      <c r="P441" s="2" t="str">
        <f t="shared" si="149"/>
        <v>No</v>
      </c>
    </row>
    <row r="442" spans="1:16" x14ac:dyDescent="0.25">
      <c r="A442" s="27">
        <v>13</v>
      </c>
      <c r="B442" s="120">
        <f>'Chart 13'!U37</f>
        <v>0</v>
      </c>
      <c r="C442" s="120">
        <f>'Chart 13'!V37</f>
        <v>0</v>
      </c>
      <c r="D442" s="120">
        <f>'Chart 13'!W37</f>
        <v>0</v>
      </c>
      <c r="E442" s="120">
        <f>'Chart 13'!X37</f>
        <v>0</v>
      </c>
      <c r="F442" s="121">
        <f>'Chart 13'!Y37</f>
        <v>0</v>
      </c>
      <c r="G442" s="120">
        <f>'Chart 13'!Z37</f>
        <v>0</v>
      </c>
      <c r="H442" s="120">
        <f>'Chart 13'!AA37</f>
        <v>0</v>
      </c>
      <c r="I442" s="2">
        <f>'Chart 13'!AB37</f>
        <v>0</v>
      </c>
      <c r="J442" s="2">
        <f>'Chart 13'!AC37</f>
        <v>0</v>
      </c>
      <c r="K442" s="2" cm="1">
        <f t="array" aca="1" ref="K442" ca="1">IF(B442=0,0,INDIRECT("MRN_"&amp;A442))</f>
        <v>0</v>
      </c>
      <c r="L442" s="2">
        <f t="shared" si="145"/>
        <v>0</v>
      </c>
      <c r="M442" s="2" t="str">
        <f t="shared" si="146"/>
        <v>No</v>
      </c>
      <c r="N442" s="2" t="str">
        <f t="shared" si="147"/>
        <v>No</v>
      </c>
      <c r="O442" s="2" t="str">
        <f t="shared" si="148"/>
        <v>No</v>
      </c>
      <c r="P442" s="2" t="str">
        <f t="shared" si="149"/>
        <v>No</v>
      </c>
    </row>
    <row r="443" spans="1:16" x14ac:dyDescent="0.25">
      <c r="A443" s="27">
        <v>13</v>
      </c>
      <c r="B443" s="120">
        <f>'Chart 13'!U38</f>
        <v>0</v>
      </c>
      <c r="C443" s="120">
        <f>'Chart 13'!V38</f>
        <v>0</v>
      </c>
      <c r="D443" s="120">
        <f>'Chart 13'!W38</f>
        <v>0</v>
      </c>
      <c r="E443" s="120">
        <f>'Chart 13'!X38</f>
        <v>0</v>
      </c>
      <c r="F443" s="121">
        <f>'Chart 13'!Y38</f>
        <v>0</v>
      </c>
      <c r="G443" s="120">
        <f>'Chart 13'!Z38</f>
        <v>0</v>
      </c>
      <c r="H443" s="120">
        <f>'Chart 13'!AA38</f>
        <v>0</v>
      </c>
      <c r="I443" s="2">
        <f>'Chart 13'!AB38</f>
        <v>0</v>
      </c>
      <c r="J443" s="2">
        <f>'Chart 13'!AC38</f>
        <v>0</v>
      </c>
      <c r="K443" s="2" cm="1">
        <f t="array" aca="1" ref="K443" ca="1">IF(B443=0,0,INDIRECT("MRN_"&amp;A443))</f>
        <v>0</v>
      </c>
      <c r="L443" s="2">
        <f t="shared" si="145"/>
        <v>0</v>
      </c>
      <c r="M443" s="2" t="str">
        <f t="shared" si="146"/>
        <v>No</v>
      </c>
      <c r="N443" s="2" t="str">
        <f t="shared" si="147"/>
        <v>No</v>
      </c>
      <c r="O443" s="2" t="str">
        <f t="shared" si="148"/>
        <v>No</v>
      </c>
      <c r="P443" s="2" t="str">
        <f t="shared" si="149"/>
        <v>No</v>
      </c>
    </row>
    <row r="444" spans="1:16" x14ac:dyDescent="0.25">
      <c r="A444" s="27">
        <v>14</v>
      </c>
      <c r="B444" s="120">
        <f>'Chart 14'!U9</f>
        <v>0</v>
      </c>
      <c r="C444" s="120">
        <f>'Chart 14'!V9</f>
        <v>0</v>
      </c>
      <c r="D444" s="120">
        <f>'Chart 14'!W9</f>
        <v>0</v>
      </c>
      <c r="E444" s="120">
        <f>'Chart 14'!X9</f>
        <v>0</v>
      </c>
      <c r="F444" s="121">
        <f>'Chart 14'!Y9</f>
        <v>0</v>
      </c>
      <c r="G444" s="120">
        <f>'Chart 14'!Z9</f>
        <v>0</v>
      </c>
      <c r="H444" s="120">
        <f>'Chart 14'!AA9</f>
        <v>0</v>
      </c>
      <c r="I444" s="2">
        <f>'Chart 14'!AB9</f>
        <v>0</v>
      </c>
      <c r="J444" s="2">
        <f>'Chart 14'!AC9</f>
        <v>0</v>
      </c>
      <c r="K444" s="2" cm="1">
        <f t="array" aca="1" ref="K444" ca="1">IF(B444=0,0,INDIRECT("MRN_"&amp;A444))</f>
        <v>0</v>
      </c>
      <c r="L444" s="2">
        <f t="shared" si="145"/>
        <v>0</v>
      </c>
      <c r="M444" s="2" t="str">
        <f t="shared" si="146"/>
        <v>No</v>
      </c>
      <c r="N444" s="2" t="str">
        <f t="shared" si="147"/>
        <v>No</v>
      </c>
      <c r="O444" s="2" t="str">
        <f t="shared" si="148"/>
        <v>No</v>
      </c>
      <c r="P444" s="2" t="str">
        <f t="shared" si="149"/>
        <v>No</v>
      </c>
    </row>
    <row r="445" spans="1:16" x14ac:dyDescent="0.25">
      <c r="A445" s="27">
        <v>14</v>
      </c>
      <c r="B445" s="120">
        <f>'Chart 14'!U10</f>
        <v>0</v>
      </c>
      <c r="C445" s="120">
        <f>'Chart 14'!V10</f>
        <v>0</v>
      </c>
      <c r="D445" s="120">
        <f>'Chart 14'!W10</f>
        <v>0</v>
      </c>
      <c r="E445" s="120">
        <f>'Chart 14'!X10</f>
        <v>0</v>
      </c>
      <c r="F445" s="121">
        <f>'Chart 14'!Y10</f>
        <v>0</v>
      </c>
      <c r="G445" s="120">
        <f>'Chart 14'!Z10</f>
        <v>0</v>
      </c>
      <c r="H445" s="120">
        <f>'Chart 14'!AA10</f>
        <v>0</v>
      </c>
      <c r="I445" s="2">
        <f>'Chart 14'!AB10</f>
        <v>0</v>
      </c>
      <c r="J445" s="2">
        <f>'Chart 14'!AC10</f>
        <v>0</v>
      </c>
      <c r="K445" s="2" cm="1">
        <f t="array" aca="1" ref="K445" ca="1">IF(B445=0,0,INDIRECT("MRN_"&amp;A445))</f>
        <v>0</v>
      </c>
      <c r="L445" s="2">
        <f t="shared" ref="L445:L476" si="150">IF(B445=0,0,"Chart_"&amp;A445)</f>
        <v>0</v>
      </c>
      <c r="M445" s="2" t="str">
        <f t="shared" ref="M445:M476" si="151">IF(I445=0,"No","Yes")</f>
        <v>No</v>
      </c>
      <c r="N445" s="2" t="str">
        <f t="shared" ref="N445:N476" si="152">IF(H445=0,"No","Yes")</f>
        <v>No</v>
      </c>
      <c r="O445" s="2" t="str">
        <f t="shared" ref="O445:O476" si="153">IF(N445="Yes","Yes","No")</f>
        <v>No</v>
      </c>
      <c r="P445" s="2" t="str">
        <f t="shared" ref="P445:P476" si="154">IF(M445="yes","Yes","No")</f>
        <v>No</v>
      </c>
    </row>
    <row r="446" spans="1:16" x14ac:dyDescent="0.25">
      <c r="A446" s="27">
        <v>14</v>
      </c>
      <c r="B446" s="120">
        <f>'Chart 14'!U11</f>
        <v>0</v>
      </c>
      <c r="C446" s="120">
        <f>'Chart 14'!V11</f>
        <v>0</v>
      </c>
      <c r="D446" s="120">
        <f>'Chart 14'!W11</f>
        <v>0</v>
      </c>
      <c r="E446" s="120">
        <f>'Chart 14'!X11</f>
        <v>0</v>
      </c>
      <c r="F446" s="121">
        <f>'Chart 14'!Y11</f>
        <v>0</v>
      </c>
      <c r="G446" s="120">
        <f>'Chart 14'!Z11</f>
        <v>0</v>
      </c>
      <c r="H446" s="120">
        <f>'Chart 14'!AA11</f>
        <v>0</v>
      </c>
      <c r="I446" s="2">
        <f>'Chart 14'!AB11</f>
        <v>0</v>
      </c>
      <c r="J446" s="2">
        <f>'Chart 14'!AC11</f>
        <v>0</v>
      </c>
      <c r="K446" s="2" cm="1">
        <f t="array" aca="1" ref="K446" ca="1">IF(B446=0,0,INDIRECT("MRN_"&amp;A446))</f>
        <v>0</v>
      </c>
      <c r="L446" s="2">
        <f t="shared" si="150"/>
        <v>0</v>
      </c>
      <c r="M446" s="2" t="str">
        <f t="shared" si="151"/>
        <v>No</v>
      </c>
      <c r="N446" s="2" t="str">
        <f t="shared" si="152"/>
        <v>No</v>
      </c>
      <c r="O446" s="2" t="str">
        <f t="shared" si="153"/>
        <v>No</v>
      </c>
      <c r="P446" s="2" t="str">
        <f t="shared" si="154"/>
        <v>No</v>
      </c>
    </row>
    <row r="447" spans="1:16" x14ac:dyDescent="0.25">
      <c r="A447" s="27">
        <v>14</v>
      </c>
      <c r="B447" s="120">
        <f>'Chart 14'!U12</f>
        <v>0</v>
      </c>
      <c r="C447" s="120">
        <f>'Chart 14'!V12</f>
        <v>0</v>
      </c>
      <c r="D447" s="120">
        <f>'Chart 14'!W12</f>
        <v>0</v>
      </c>
      <c r="E447" s="120">
        <f>'Chart 14'!X12</f>
        <v>0</v>
      </c>
      <c r="F447" s="121">
        <f>'Chart 14'!Y12</f>
        <v>0</v>
      </c>
      <c r="G447" s="120">
        <f>'Chart 14'!Z12</f>
        <v>0</v>
      </c>
      <c r="H447" s="120">
        <f>'Chart 14'!AA12</f>
        <v>0</v>
      </c>
      <c r="I447" s="2">
        <f>'Chart 14'!AB12</f>
        <v>0</v>
      </c>
      <c r="J447" s="2">
        <f>'Chart 14'!AC12</f>
        <v>0</v>
      </c>
      <c r="K447" s="2" cm="1">
        <f t="array" aca="1" ref="K447" ca="1">IF(B447=0,0,INDIRECT("MRN_"&amp;A447))</f>
        <v>0</v>
      </c>
      <c r="L447" s="2">
        <f t="shared" ref="L447:L474" si="155">IF(B447=0,0,"Chart_"&amp;A447)</f>
        <v>0</v>
      </c>
      <c r="M447" s="2" t="str">
        <f t="shared" ref="M447:M474" si="156">IF(I447=0,"No","Yes")</f>
        <v>No</v>
      </c>
      <c r="N447" s="2" t="str">
        <f t="shared" ref="N447:N474" si="157">IF(H447=0,"No","Yes")</f>
        <v>No</v>
      </c>
      <c r="O447" s="2" t="str">
        <f t="shared" ref="O447:O474" si="158">IF(N447="Yes","Yes","No")</f>
        <v>No</v>
      </c>
      <c r="P447" s="2" t="str">
        <f t="shared" ref="P447:P474" si="159">IF(M447="yes","Yes","No")</f>
        <v>No</v>
      </c>
    </row>
    <row r="448" spans="1:16" x14ac:dyDescent="0.25">
      <c r="A448" s="27">
        <v>14</v>
      </c>
      <c r="B448" s="120">
        <f>'Chart 14'!U13</f>
        <v>0</v>
      </c>
      <c r="C448" s="120">
        <f>'Chart 14'!V13</f>
        <v>0</v>
      </c>
      <c r="D448" s="120">
        <f>'Chart 14'!W13</f>
        <v>0</v>
      </c>
      <c r="E448" s="120">
        <f>'Chart 14'!X13</f>
        <v>0</v>
      </c>
      <c r="F448" s="121">
        <f>'Chart 14'!Y13</f>
        <v>0</v>
      </c>
      <c r="G448" s="120">
        <f>'Chart 14'!Z13</f>
        <v>0</v>
      </c>
      <c r="H448" s="120">
        <f>'Chart 14'!AA13</f>
        <v>0</v>
      </c>
      <c r="I448" s="2">
        <f>'Chart 14'!AB13</f>
        <v>0</v>
      </c>
      <c r="J448" s="2">
        <f>'Chart 14'!AC13</f>
        <v>0</v>
      </c>
      <c r="K448" s="2" cm="1">
        <f t="array" aca="1" ref="K448" ca="1">IF(B448=0,0,INDIRECT("MRN_"&amp;A448))</f>
        <v>0</v>
      </c>
      <c r="L448" s="2">
        <f t="shared" si="155"/>
        <v>0</v>
      </c>
      <c r="M448" s="2" t="str">
        <f t="shared" si="156"/>
        <v>No</v>
      </c>
      <c r="N448" s="2" t="str">
        <f t="shared" si="157"/>
        <v>No</v>
      </c>
      <c r="O448" s="2" t="str">
        <f t="shared" si="158"/>
        <v>No</v>
      </c>
      <c r="P448" s="2" t="str">
        <f t="shared" si="159"/>
        <v>No</v>
      </c>
    </row>
    <row r="449" spans="1:16" x14ac:dyDescent="0.25">
      <c r="A449" s="27">
        <v>14</v>
      </c>
      <c r="B449" s="120">
        <f>'Chart 14'!U14</f>
        <v>0</v>
      </c>
      <c r="C449" s="120">
        <f>'Chart 14'!V14</f>
        <v>0</v>
      </c>
      <c r="D449" s="120">
        <f>'Chart 14'!W14</f>
        <v>0</v>
      </c>
      <c r="E449" s="120">
        <f>'Chart 14'!X14</f>
        <v>0</v>
      </c>
      <c r="F449" s="121">
        <f>'Chart 14'!Y14</f>
        <v>0</v>
      </c>
      <c r="G449" s="120">
        <f>'Chart 14'!Z14</f>
        <v>0</v>
      </c>
      <c r="H449" s="120">
        <f>'Chart 14'!AA14</f>
        <v>0</v>
      </c>
      <c r="I449" s="2">
        <f>'Chart 14'!AB14</f>
        <v>0</v>
      </c>
      <c r="J449" s="2">
        <f>'Chart 14'!AC14</f>
        <v>0</v>
      </c>
      <c r="K449" s="2" cm="1">
        <f t="array" aca="1" ref="K449" ca="1">IF(B449=0,0,INDIRECT("MRN_"&amp;A449))</f>
        <v>0</v>
      </c>
      <c r="L449" s="2">
        <f t="shared" si="155"/>
        <v>0</v>
      </c>
      <c r="M449" s="2" t="str">
        <f t="shared" si="156"/>
        <v>No</v>
      </c>
      <c r="N449" s="2" t="str">
        <f t="shared" si="157"/>
        <v>No</v>
      </c>
      <c r="O449" s="2" t="str">
        <f t="shared" si="158"/>
        <v>No</v>
      </c>
      <c r="P449" s="2" t="str">
        <f t="shared" si="159"/>
        <v>No</v>
      </c>
    </row>
    <row r="450" spans="1:16" x14ac:dyDescent="0.25">
      <c r="A450" s="27">
        <v>14</v>
      </c>
      <c r="B450" s="120">
        <f>'Chart 14'!U15</f>
        <v>0</v>
      </c>
      <c r="C450" s="120">
        <f>'Chart 14'!V15</f>
        <v>0</v>
      </c>
      <c r="D450" s="120">
        <f>'Chart 14'!W15</f>
        <v>0</v>
      </c>
      <c r="E450" s="120">
        <f>'Chart 14'!X15</f>
        <v>0</v>
      </c>
      <c r="F450" s="121">
        <f>'Chart 14'!Y15</f>
        <v>0</v>
      </c>
      <c r="G450" s="120">
        <f>'Chart 14'!Z15</f>
        <v>0</v>
      </c>
      <c r="H450" s="120">
        <f>'Chart 14'!AA15</f>
        <v>0</v>
      </c>
      <c r="I450" s="2">
        <f>'Chart 14'!AB15</f>
        <v>0</v>
      </c>
      <c r="J450" s="2">
        <f>'Chart 14'!AC15</f>
        <v>0</v>
      </c>
      <c r="K450" s="2" cm="1">
        <f t="array" aca="1" ref="K450" ca="1">IF(B450=0,0,INDIRECT("MRN_"&amp;A450))</f>
        <v>0</v>
      </c>
      <c r="L450" s="2">
        <f t="shared" si="155"/>
        <v>0</v>
      </c>
      <c r="M450" s="2" t="str">
        <f t="shared" si="156"/>
        <v>No</v>
      </c>
      <c r="N450" s="2" t="str">
        <f t="shared" si="157"/>
        <v>No</v>
      </c>
      <c r="O450" s="2" t="str">
        <f t="shared" si="158"/>
        <v>No</v>
      </c>
      <c r="P450" s="2" t="str">
        <f t="shared" si="159"/>
        <v>No</v>
      </c>
    </row>
    <row r="451" spans="1:16" x14ac:dyDescent="0.25">
      <c r="A451" s="27">
        <v>14</v>
      </c>
      <c r="B451" s="120">
        <f>'Chart 14'!U16</f>
        <v>0</v>
      </c>
      <c r="C451" s="120">
        <f>'Chart 14'!V16</f>
        <v>0</v>
      </c>
      <c r="D451" s="120">
        <f>'Chart 14'!W16</f>
        <v>0</v>
      </c>
      <c r="E451" s="120">
        <f>'Chart 14'!X16</f>
        <v>0</v>
      </c>
      <c r="F451" s="121">
        <f>'Chart 14'!Y16</f>
        <v>0</v>
      </c>
      <c r="G451" s="120">
        <f>'Chart 14'!Z16</f>
        <v>0</v>
      </c>
      <c r="H451" s="120">
        <f>'Chart 14'!AA16</f>
        <v>0</v>
      </c>
      <c r="I451" s="2">
        <f>'Chart 14'!AB16</f>
        <v>0</v>
      </c>
      <c r="J451" s="2">
        <f>'Chart 14'!AC16</f>
        <v>0</v>
      </c>
      <c r="K451" s="2" cm="1">
        <f t="array" aca="1" ref="K451" ca="1">IF(B451=0,0,INDIRECT("MRN_"&amp;A451))</f>
        <v>0</v>
      </c>
      <c r="L451" s="2">
        <f t="shared" si="155"/>
        <v>0</v>
      </c>
      <c r="M451" s="2" t="str">
        <f t="shared" si="156"/>
        <v>No</v>
      </c>
      <c r="N451" s="2" t="str">
        <f t="shared" si="157"/>
        <v>No</v>
      </c>
      <c r="O451" s="2" t="str">
        <f t="shared" si="158"/>
        <v>No</v>
      </c>
      <c r="P451" s="2" t="str">
        <f t="shared" si="159"/>
        <v>No</v>
      </c>
    </row>
    <row r="452" spans="1:16" x14ac:dyDescent="0.25">
      <c r="A452" s="27">
        <v>14</v>
      </c>
      <c r="B452" s="120">
        <f>'Chart 14'!U17</f>
        <v>0</v>
      </c>
      <c r="C452" s="120">
        <f>'Chart 14'!V17</f>
        <v>0</v>
      </c>
      <c r="D452" s="120">
        <f>'Chart 14'!W17</f>
        <v>0</v>
      </c>
      <c r="E452" s="120">
        <f>'Chart 14'!X17</f>
        <v>0</v>
      </c>
      <c r="F452" s="121">
        <f>'Chart 14'!Y17</f>
        <v>0</v>
      </c>
      <c r="G452" s="120">
        <f>'Chart 14'!Z17</f>
        <v>0</v>
      </c>
      <c r="H452" s="120">
        <f>'Chart 14'!AA17</f>
        <v>0</v>
      </c>
      <c r="I452" s="2">
        <f>'Chart 14'!AB17</f>
        <v>0</v>
      </c>
      <c r="J452" s="2">
        <f>'Chart 14'!AC17</f>
        <v>0</v>
      </c>
      <c r="K452" s="2" cm="1">
        <f t="array" aca="1" ref="K452" ca="1">IF(B452=0,0,INDIRECT("MRN_"&amp;A452))</f>
        <v>0</v>
      </c>
      <c r="L452" s="2">
        <f t="shared" si="155"/>
        <v>0</v>
      </c>
      <c r="M452" s="2" t="str">
        <f t="shared" si="156"/>
        <v>No</v>
      </c>
      <c r="N452" s="2" t="str">
        <f t="shared" si="157"/>
        <v>No</v>
      </c>
      <c r="O452" s="2" t="str">
        <f t="shared" si="158"/>
        <v>No</v>
      </c>
      <c r="P452" s="2" t="str">
        <f t="shared" si="159"/>
        <v>No</v>
      </c>
    </row>
    <row r="453" spans="1:16" x14ac:dyDescent="0.25">
      <c r="A453" s="27">
        <v>14</v>
      </c>
      <c r="B453" s="120">
        <f>'Chart 14'!U18</f>
        <v>0</v>
      </c>
      <c r="C453" s="120">
        <f>'Chart 14'!V18</f>
        <v>0</v>
      </c>
      <c r="D453" s="120">
        <f>'Chart 14'!W18</f>
        <v>0</v>
      </c>
      <c r="E453" s="120">
        <f>'Chart 14'!X18</f>
        <v>0</v>
      </c>
      <c r="F453" s="121">
        <f>'Chart 14'!Y18</f>
        <v>0</v>
      </c>
      <c r="G453" s="120">
        <f>'Chart 14'!Z18</f>
        <v>0</v>
      </c>
      <c r="H453" s="120">
        <f>'Chart 14'!AA18</f>
        <v>0</v>
      </c>
      <c r="I453" s="2">
        <f>'Chart 14'!AB18</f>
        <v>0</v>
      </c>
      <c r="J453" s="2">
        <f>'Chart 14'!AC18</f>
        <v>0</v>
      </c>
      <c r="K453" s="2" cm="1">
        <f t="array" aca="1" ref="K453" ca="1">IF(B453=0,0,INDIRECT("MRN_"&amp;A453))</f>
        <v>0</v>
      </c>
      <c r="L453" s="2">
        <f t="shared" si="155"/>
        <v>0</v>
      </c>
      <c r="M453" s="2" t="str">
        <f t="shared" si="156"/>
        <v>No</v>
      </c>
      <c r="N453" s="2" t="str">
        <f t="shared" si="157"/>
        <v>No</v>
      </c>
      <c r="O453" s="2" t="str">
        <f t="shared" si="158"/>
        <v>No</v>
      </c>
      <c r="P453" s="2" t="str">
        <f t="shared" si="159"/>
        <v>No</v>
      </c>
    </row>
    <row r="454" spans="1:16" x14ac:dyDescent="0.25">
      <c r="A454" s="27">
        <v>14</v>
      </c>
      <c r="B454" s="120">
        <f>'Chart 14'!U19</f>
        <v>0</v>
      </c>
      <c r="C454" s="120">
        <f>'Chart 14'!V19</f>
        <v>0</v>
      </c>
      <c r="D454" s="120">
        <f>'Chart 14'!W19</f>
        <v>0</v>
      </c>
      <c r="E454" s="120">
        <f>'Chart 14'!X19</f>
        <v>0</v>
      </c>
      <c r="F454" s="121">
        <f>'Chart 14'!Y19</f>
        <v>0</v>
      </c>
      <c r="G454" s="120">
        <f>'Chart 14'!Z19</f>
        <v>0</v>
      </c>
      <c r="H454" s="120">
        <f>'Chart 14'!AA19</f>
        <v>0</v>
      </c>
      <c r="I454" s="2">
        <f>'Chart 14'!AB19</f>
        <v>0</v>
      </c>
      <c r="J454" s="2">
        <f>'Chart 14'!AC19</f>
        <v>0</v>
      </c>
      <c r="K454" s="2" cm="1">
        <f t="array" aca="1" ref="K454" ca="1">IF(B454=0,0,INDIRECT("MRN_"&amp;A454))</f>
        <v>0</v>
      </c>
      <c r="L454" s="2">
        <f t="shared" si="155"/>
        <v>0</v>
      </c>
      <c r="M454" s="2" t="str">
        <f t="shared" si="156"/>
        <v>No</v>
      </c>
      <c r="N454" s="2" t="str">
        <f t="shared" si="157"/>
        <v>No</v>
      </c>
      <c r="O454" s="2" t="str">
        <f t="shared" si="158"/>
        <v>No</v>
      </c>
      <c r="P454" s="2" t="str">
        <f t="shared" si="159"/>
        <v>No</v>
      </c>
    </row>
    <row r="455" spans="1:16" x14ac:dyDescent="0.25">
      <c r="A455" s="27">
        <v>14</v>
      </c>
      <c r="B455" s="120">
        <f>'Chart 14'!U20</f>
        <v>0</v>
      </c>
      <c r="C455" s="120">
        <f>'Chart 14'!V20</f>
        <v>0</v>
      </c>
      <c r="D455" s="120">
        <f>'Chart 14'!W20</f>
        <v>0</v>
      </c>
      <c r="E455" s="120">
        <f>'Chart 14'!X20</f>
        <v>0</v>
      </c>
      <c r="F455" s="121">
        <f>'Chart 14'!Y20</f>
        <v>0</v>
      </c>
      <c r="G455" s="120">
        <f>'Chart 14'!Z20</f>
        <v>0</v>
      </c>
      <c r="H455" s="120">
        <f>'Chart 14'!AA20</f>
        <v>0</v>
      </c>
      <c r="I455" s="2">
        <f>'Chart 14'!AB20</f>
        <v>0</v>
      </c>
      <c r="J455" s="2">
        <f>'Chart 14'!AC20</f>
        <v>0</v>
      </c>
      <c r="K455" s="2" cm="1">
        <f t="array" aca="1" ref="K455" ca="1">IF(B455=0,0,INDIRECT("MRN_"&amp;A455))</f>
        <v>0</v>
      </c>
      <c r="L455" s="2">
        <f t="shared" si="155"/>
        <v>0</v>
      </c>
      <c r="M455" s="2" t="str">
        <f t="shared" si="156"/>
        <v>No</v>
      </c>
      <c r="N455" s="2" t="str">
        <f t="shared" si="157"/>
        <v>No</v>
      </c>
      <c r="O455" s="2" t="str">
        <f t="shared" si="158"/>
        <v>No</v>
      </c>
      <c r="P455" s="2" t="str">
        <f t="shared" si="159"/>
        <v>No</v>
      </c>
    </row>
    <row r="456" spans="1:16" x14ac:dyDescent="0.25">
      <c r="A456" s="27">
        <v>14</v>
      </c>
      <c r="B456" s="120">
        <f>'Chart 14'!U21</f>
        <v>0</v>
      </c>
      <c r="C456" s="120">
        <f>'Chart 14'!V21</f>
        <v>0</v>
      </c>
      <c r="D456" s="120">
        <f>'Chart 14'!W21</f>
        <v>0</v>
      </c>
      <c r="E456" s="120">
        <f>'Chart 14'!X21</f>
        <v>0</v>
      </c>
      <c r="F456" s="121">
        <f>'Chart 14'!Y21</f>
        <v>0</v>
      </c>
      <c r="G456" s="120">
        <f>'Chart 14'!Z21</f>
        <v>0</v>
      </c>
      <c r="H456" s="120">
        <f>'Chart 14'!AA21</f>
        <v>0</v>
      </c>
      <c r="I456" s="2">
        <f>'Chart 14'!AB21</f>
        <v>0</v>
      </c>
      <c r="J456" s="2">
        <f>'Chart 14'!AC21</f>
        <v>0</v>
      </c>
      <c r="K456" s="2" cm="1">
        <f t="array" aca="1" ref="K456" ca="1">IF(B456=0,0,INDIRECT("MRN_"&amp;A456))</f>
        <v>0</v>
      </c>
      <c r="L456" s="2">
        <f t="shared" si="155"/>
        <v>0</v>
      </c>
      <c r="M456" s="2" t="str">
        <f t="shared" si="156"/>
        <v>No</v>
      </c>
      <c r="N456" s="2" t="str">
        <f t="shared" si="157"/>
        <v>No</v>
      </c>
      <c r="O456" s="2" t="str">
        <f t="shared" si="158"/>
        <v>No</v>
      </c>
      <c r="P456" s="2" t="str">
        <f t="shared" si="159"/>
        <v>No</v>
      </c>
    </row>
    <row r="457" spans="1:16" x14ac:dyDescent="0.25">
      <c r="A457" s="27">
        <v>14</v>
      </c>
      <c r="B457" s="120">
        <f>'Chart 14'!U22</f>
        <v>0</v>
      </c>
      <c r="C457" s="120">
        <f>'Chart 14'!V22</f>
        <v>0</v>
      </c>
      <c r="D457" s="120">
        <f>'Chart 14'!W22</f>
        <v>0</v>
      </c>
      <c r="E457" s="120">
        <f>'Chart 14'!X22</f>
        <v>0</v>
      </c>
      <c r="F457" s="121">
        <f>'Chart 14'!Y22</f>
        <v>0</v>
      </c>
      <c r="G457" s="120">
        <f>'Chart 14'!Z22</f>
        <v>0</v>
      </c>
      <c r="H457" s="120">
        <f>'Chart 14'!AA22</f>
        <v>0</v>
      </c>
      <c r="I457" s="2">
        <f>'Chart 14'!AB22</f>
        <v>0</v>
      </c>
      <c r="J457" s="2">
        <f>'Chart 14'!AC22</f>
        <v>0</v>
      </c>
      <c r="K457" s="2" cm="1">
        <f t="array" aca="1" ref="K457" ca="1">IF(B457=0,0,INDIRECT("MRN_"&amp;A457))</f>
        <v>0</v>
      </c>
      <c r="L457" s="2">
        <f t="shared" si="155"/>
        <v>0</v>
      </c>
      <c r="M457" s="2" t="str">
        <f t="shared" si="156"/>
        <v>No</v>
      </c>
      <c r="N457" s="2" t="str">
        <f t="shared" si="157"/>
        <v>No</v>
      </c>
      <c r="O457" s="2" t="str">
        <f t="shared" si="158"/>
        <v>No</v>
      </c>
      <c r="P457" s="2" t="str">
        <f t="shared" si="159"/>
        <v>No</v>
      </c>
    </row>
    <row r="458" spans="1:16" x14ac:dyDescent="0.25">
      <c r="A458" s="27">
        <v>14</v>
      </c>
      <c r="B458" s="120">
        <f>'Chart 14'!U23</f>
        <v>0</v>
      </c>
      <c r="C458" s="120">
        <f>'Chart 14'!V23</f>
        <v>0</v>
      </c>
      <c r="D458" s="120">
        <f>'Chart 14'!W23</f>
        <v>0</v>
      </c>
      <c r="E458" s="120">
        <f>'Chart 14'!X23</f>
        <v>0</v>
      </c>
      <c r="F458" s="121">
        <f>'Chart 14'!Y23</f>
        <v>0</v>
      </c>
      <c r="G458" s="120">
        <f>'Chart 14'!Z23</f>
        <v>0</v>
      </c>
      <c r="H458" s="120">
        <f>'Chart 14'!AA23</f>
        <v>0</v>
      </c>
      <c r="I458" s="2">
        <f>'Chart 14'!AB23</f>
        <v>0</v>
      </c>
      <c r="J458" s="2">
        <f>'Chart 14'!AC23</f>
        <v>0</v>
      </c>
      <c r="K458" s="2" cm="1">
        <f t="array" aca="1" ref="K458" ca="1">IF(B458=0,0,INDIRECT("MRN_"&amp;A458))</f>
        <v>0</v>
      </c>
      <c r="L458" s="2">
        <f t="shared" si="155"/>
        <v>0</v>
      </c>
      <c r="M458" s="2" t="str">
        <f t="shared" si="156"/>
        <v>No</v>
      </c>
      <c r="N458" s="2" t="str">
        <f t="shared" si="157"/>
        <v>No</v>
      </c>
      <c r="O458" s="2" t="str">
        <f t="shared" si="158"/>
        <v>No</v>
      </c>
      <c r="P458" s="2" t="str">
        <f t="shared" si="159"/>
        <v>No</v>
      </c>
    </row>
    <row r="459" spans="1:16" x14ac:dyDescent="0.25">
      <c r="A459" s="27">
        <v>14</v>
      </c>
      <c r="B459" s="120">
        <f>'Chart 14'!U24</f>
        <v>0</v>
      </c>
      <c r="C459" s="120">
        <f>'Chart 14'!V24</f>
        <v>0</v>
      </c>
      <c r="D459" s="120">
        <f>'Chart 14'!W24</f>
        <v>0</v>
      </c>
      <c r="E459" s="120">
        <f>'Chart 14'!X24</f>
        <v>0</v>
      </c>
      <c r="F459" s="121">
        <f>'Chart 14'!Y24</f>
        <v>0</v>
      </c>
      <c r="G459" s="120">
        <f>'Chart 14'!Z24</f>
        <v>0</v>
      </c>
      <c r="H459" s="120">
        <f>'Chart 14'!AA24</f>
        <v>0</v>
      </c>
      <c r="I459" s="2">
        <f>'Chart 14'!AB24</f>
        <v>0</v>
      </c>
      <c r="J459" s="2">
        <f>'Chart 14'!AC24</f>
        <v>0</v>
      </c>
      <c r="K459" s="2" cm="1">
        <f t="array" aca="1" ref="K459" ca="1">IF(B459=0,0,INDIRECT("MRN_"&amp;A459))</f>
        <v>0</v>
      </c>
      <c r="L459" s="2">
        <f t="shared" si="155"/>
        <v>0</v>
      </c>
      <c r="M459" s="2" t="str">
        <f t="shared" si="156"/>
        <v>No</v>
      </c>
      <c r="N459" s="2" t="str">
        <f t="shared" si="157"/>
        <v>No</v>
      </c>
      <c r="O459" s="2" t="str">
        <f t="shared" si="158"/>
        <v>No</v>
      </c>
      <c r="P459" s="2" t="str">
        <f t="shared" si="159"/>
        <v>No</v>
      </c>
    </row>
    <row r="460" spans="1:16" x14ac:dyDescent="0.25">
      <c r="A460" s="27">
        <v>14</v>
      </c>
      <c r="B460" s="120">
        <f>'Chart 14'!U25</f>
        <v>0</v>
      </c>
      <c r="C460" s="120">
        <f>'Chart 14'!V25</f>
        <v>0</v>
      </c>
      <c r="D460" s="120">
        <f>'Chart 14'!W25</f>
        <v>0</v>
      </c>
      <c r="E460" s="120">
        <f>'Chart 14'!X25</f>
        <v>0</v>
      </c>
      <c r="F460" s="121">
        <f>'Chart 14'!Y25</f>
        <v>0</v>
      </c>
      <c r="G460" s="120">
        <f>'Chart 14'!Z25</f>
        <v>0</v>
      </c>
      <c r="H460" s="120">
        <f>'Chart 14'!AA25</f>
        <v>0</v>
      </c>
      <c r="I460" s="2">
        <f>'Chart 14'!AB25</f>
        <v>0</v>
      </c>
      <c r="J460" s="2">
        <f>'Chart 14'!AC25</f>
        <v>0</v>
      </c>
      <c r="K460" s="2" cm="1">
        <f t="array" aca="1" ref="K460" ca="1">IF(B460=0,0,INDIRECT("MRN_"&amp;A460))</f>
        <v>0</v>
      </c>
      <c r="L460" s="2">
        <f t="shared" si="155"/>
        <v>0</v>
      </c>
      <c r="M460" s="2" t="str">
        <f t="shared" si="156"/>
        <v>No</v>
      </c>
      <c r="N460" s="2" t="str">
        <f t="shared" si="157"/>
        <v>No</v>
      </c>
      <c r="O460" s="2" t="str">
        <f t="shared" si="158"/>
        <v>No</v>
      </c>
      <c r="P460" s="2" t="str">
        <f t="shared" si="159"/>
        <v>No</v>
      </c>
    </row>
    <row r="461" spans="1:16" x14ac:dyDescent="0.25">
      <c r="A461" s="27">
        <v>14</v>
      </c>
      <c r="B461" s="120">
        <f>'Chart 14'!U26</f>
        <v>0</v>
      </c>
      <c r="C461" s="120">
        <f>'Chart 14'!V26</f>
        <v>0</v>
      </c>
      <c r="D461" s="120">
        <f>'Chart 14'!W26</f>
        <v>0</v>
      </c>
      <c r="E461" s="120">
        <f>'Chart 14'!X26</f>
        <v>0</v>
      </c>
      <c r="F461" s="121">
        <f>'Chart 14'!Y26</f>
        <v>0</v>
      </c>
      <c r="G461" s="120">
        <f>'Chart 14'!Z26</f>
        <v>0</v>
      </c>
      <c r="H461" s="120">
        <f>'Chart 14'!AA26</f>
        <v>0</v>
      </c>
      <c r="I461" s="2">
        <f>'Chart 14'!AB26</f>
        <v>0</v>
      </c>
      <c r="J461" s="2">
        <f>'Chart 14'!AC26</f>
        <v>0</v>
      </c>
      <c r="K461" s="2" cm="1">
        <f t="array" aca="1" ref="K461" ca="1">IF(B461=0,0,INDIRECT("MRN_"&amp;A461))</f>
        <v>0</v>
      </c>
      <c r="L461" s="2">
        <f t="shared" si="155"/>
        <v>0</v>
      </c>
      <c r="M461" s="2" t="str">
        <f t="shared" si="156"/>
        <v>No</v>
      </c>
      <c r="N461" s="2" t="str">
        <f t="shared" si="157"/>
        <v>No</v>
      </c>
      <c r="O461" s="2" t="str">
        <f t="shared" si="158"/>
        <v>No</v>
      </c>
      <c r="P461" s="2" t="str">
        <f t="shared" si="159"/>
        <v>No</v>
      </c>
    </row>
    <row r="462" spans="1:16" x14ac:dyDescent="0.25">
      <c r="A462" s="27">
        <v>14</v>
      </c>
      <c r="B462" s="120">
        <f>'Chart 14'!U27</f>
        <v>0</v>
      </c>
      <c r="C462" s="120">
        <f>'Chart 14'!V27</f>
        <v>0</v>
      </c>
      <c r="D462" s="120">
        <f>'Chart 14'!W27</f>
        <v>0</v>
      </c>
      <c r="E462" s="120">
        <f>'Chart 14'!X27</f>
        <v>0</v>
      </c>
      <c r="F462" s="121">
        <f>'Chart 14'!Y27</f>
        <v>0</v>
      </c>
      <c r="G462" s="120">
        <f>'Chart 14'!Z27</f>
        <v>0</v>
      </c>
      <c r="H462" s="120">
        <f>'Chart 14'!AA27</f>
        <v>0</v>
      </c>
      <c r="I462" s="2">
        <f>'Chart 14'!AB27</f>
        <v>0</v>
      </c>
      <c r="J462" s="2">
        <f>'Chart 14'!AC27</f>
        <v>0</v>
      </c>
      <c r="K462" s="2" cm="1">
        <f t="array" aca="1" ref="K462" ca="1">IF(B462=0,0,INDIRECT("MRN_"&amp;A462))</f>
        <v>0</v>
      </c>
      <c r="L462" s="2">
        <f t="shared" si="155"/>
        <v>0</v>
      </c>
      <c r="M462" s="2" t="str">
        <f t="shared" si="156"/>
        <v>No</v>
      </c>
      <c r="N462" s="2" t="str">
        <f t="shared" si="157"/>
        <v>No</v>
      </c>
      <c r="O462" s="2" t="str">
        <f t="shared" si="158"/>
        <v>No</v>
      </c>
      <c r="P462" s="2" t="str">
        <f t="shared" si="159"/>
        <v>No</v>
      </c>
    </row>
    <row r="463" spans="1:16" x14ac:dyDescent="0.25">
      <c r="A463" s="27">
        <v>14</v>
      </c>
      <c r="B463" s="120">
        <f>'Chart 14'!U28</f>
        <v>0</v>
      </c>
      <c r="C463" s="120">
        <f>'Chart 14'!V28</f>
        <v>0</v>
      </c>
      <c r="D463" s="120">
        <f>'Chart 14'!W28</f>
        <v>0</v>
      </c>
      <c r="E463" s="120">
        <f>'Chart 14'!X28</f>
        <v>0</v>
      </c>
      <c r="F463" s="121">
        <f>'Chart 14'!Y28</f>
        <v>0</v>
      </c>
      <c r="G463" s="120">
        <f>'Chart 14'!Z28</f>
        <v>0</v>
      </c>
      <c r="H463" s="120">
        <f>'Chart 14'!AA28</f>
        <v>0</v>
      </c>
      <c r="I463" s="2">
        <f>'Chart 14'!AB28</f>
        <v>0</v>
      </c>
      <c r="J463" s="2">
        <f>'Chart 14'!AC28</f>
        <v>0</v>
      </c>
      <c r="K463" s="2" cm="1">
        <f t="array" aca="1" ref="K463" ca="1">IF(B463=0,0,INDIRECT("MRN_"&amp;A463))</f>
        <v>0</v>
      </c>
      <c r="L463" s="2">
        <f t="shared" si="155"/>
        <v>0</v>
      </c>
      <c r="M463" s="2" t="str">
        <f t="shared" si="156"/>
        <v>No</v>
      </c>
      <c r="N463" s="2" t="str">
        <f t="shared" si="157"/>
        <v>No</v>
      </c>
      <c r="O463" s="2" t="str">
        <f t="shared" si="158"/>
        <v>No</v>
      </c>
      <c r="P463" s="2" t="str">
        <f t="shared" si="159"/>
        <v>No</v>
      </c>
    </row>
    <row r="464" spans="1:16" x14ac:dyDescent="0.25">
      <c r="A464" s="27">
        <v>14</v>
      </c>
      <c r="B464" s="120">
        <f>'Chart 14'!U29</f>
        <v>0</v>
      </c>
      <c r="C464" s="120">
        <f>'Chart 14'!V29</f>
        <v>0</v>
      </c>
      <c r="D464" s="120">
        <f>'Chart 14'!W29</f>
        <v>0</v>
      </c>
      <c r="E464" s="120">
        <f>'Chart 14'!X29</f>
        <v>0</v>
      </c>
      <c r="F464" s="121">
        <f>'Chart 14'!Y29</f>
        <v>0</v>
      </c>
      <c r="G464" s="120">
        <f>'Chart 14'!Z29</f>
        <v>0</v>
      </c>
      <c r="H464" s="120">
        <f>'Chart 14'!AA29</f>
        <v>0</v>
      </c>
      <c r="I464" s="2">
        <f>'Chart 14'!AB29</f>
        <v>0</v>
      </c>
      <c r="J464" s="2">
        <f>'Chart 14'!AC29</f>
        <v>0</v>
      </c>
      <c r="K464" s="2" cm="1">
        <f t="array" aca="1" ref="K464" ca="1">IF(B464=0,0,INDIRECT("MRN_"&amp;A464))</f>
        <v>0</v>
      </c>
      <c r="L464" s="2">
        <f t="shared" si="155"/>
        <v>0</v>
      </c>
      <c r="M464" s="2" t="str">
        <f t="shared" si="156"/>
        <v>No</v>
      </c>
      <c r="N464" s="2" t="str">
        <f t="shared" si="157"/>
        <v>No</v>
      </c>
      <c r="O464" s="2" t="str">
        <f t="shared" si="158"/>
        <v>No</v>
      </c>
      <c r="P464" s="2" t="str">
        <f t="shared" si="159"/>
        <v>No</v>
      </c>
    </row>
    <row r="465" spans="1:16" x14ac:dyDescent="0.25">
      <c r="A465" s="27">
        <v>14</v>
      </c>
      <c r="B465" s="120">
        <f>'Chart 14'!U30</f>
        <v>0</v>
      </c>
      <c r="C465" s="120">
        <f>'Chart 14'!V30</f>
        <v>0</v>
      </c>
      <c r="D465" s="120">
        <f>'Chart 14'!W30</f>
        <v>0</v>
      </c>
      <c r="E465" s="120">
        <f>'Chart 14'!X30</f>
        <v>0</v>
      </c>
      <c r="F465" s="121">
        <f>'Chart 14'!Y30</f>
        <v>0</v>
      </c>
      <c r="G465" s="120">
        <f>'Chart 14'!Z30</f>
        <v>0</v>
      </c>
      <c r="H465" s="120">
        <f>'Chart 14'!AA30</f>
        <v>0</v>
      </c>
      <c r="I465" s="2">
        <f>'Chart 14'!AB30</f>
        <v>0</v>
      </c>
      <c r="J465" s="2">
        <f>'Chart 14'!AC30</f>
        <v>0</v>
      </c>
      <c r="K465" s="2" cm="1">
        <f t="array" aca="1" ref="K465" ca="1">IF(B465=0,0,INDIRECT("MRN_"&amp;A465))</f>
        <v>0</v>
      </c>
      <c r="L465" s="2">
        <f t="shared" si="155"/>
        <v>0</v>
      </c>
      <c r="M465" s="2" t="str">
        <f t="shared" si="156"/>
        <v>No</v>
      </c>
      <c r="N465" s="2" t="str">
        <f t="shared" si="157"/>
        <v>No</v>
      </c>
      <c r="O465" s="2" t="str">
        <f t="shared" si="158"/>
        <v>No</v>
      </c>
      <c r="P465" s="2" t="str">
        <f t="shared" si="159"/>
        <v>No</v>
      </c>
    </row>
    <row r="466" spans="1:16" x14ac:dyDescent="0.25">
      <c r="A466" s="27">
        <v>14</v>
      </c>
      <c r="B466" s="120">
        <f>'Chart 14'!U31</f>
        <v>0</v>
      </c>
      <c r="C466" s="120">
        <f>'Chart 14'!V31</f>
        <v>0</v>
      </c>
      <c r="D466" s="120">
        <f>'Chart 14'!W31</f>
        <v>0</v>
      </c>
      <c r="E466" s="120">
        <f>'Chart 14'!X31</f>
        <v>0</v>
      </c>
      <c r="F466" s="121">
        <f>'Chart 14'!Y31</f>
        <v>0</v>
      </c>
      <c r="G466" s="120">
        <f>'Chart 14'!Z31</f>
        <v>0</v>
      </c>
      <c r="H466" s="120">
        <f>'Chart 14'!AA31</f>
        <v>0</v>
      </c>
      <c r="I466" s="2">
        <f>'Chart 14'!AB31</f>
        <v>0</v>
      </c>
      <c r="J466" s="2">
        <f>'Chart 14'!AC31</f>
        <v>0</v>
      </c>
      <c r="K466" s="2" cm="1">
        <f t="array" aca="1" ref="K466" ca="1">IF(B466=0,0,INDIRECT("MRN_"&amp;A466))</f>
        <v>0</v>
      </c>
      <c r="L466" s="2">
        <f t="shared" si="155"/>
        <v>0</v>
      </c>
      <c r="M466" s="2" t="str">
        <f t="shared" si="156"/>
        <v>No</v>
      </c>
      <c r="N466" s="2" t="str">
        <f t="shared" si="157"/>
        <v>No</v>
      </c>
      <c r="O466" s="2" t="str">
        <f t="shared" si="158"/>
        <v>No</v>
      </c>
      <c r="P466" s="2" t="str">
        <f t="shared" si="159"/>
        <v>No</v>
      </c>
    </row>
    <row r="467" spans="1:16" x14ac:dyDescent="0.25">
      <c r="A467" s="27">
        <v>14</v>
      </c>
      <c r="B467" s="120">
        <f>'Chart 14'!U32</f>
        <v>0</v>
      </c>
      <c r="C467" s="120">
        <f>'Chart 14'!V32</f>
        <v>0</v>
      </c>
      <c r="D467" s="120">
        <f>'Chart 14'!W32</f>
        <v>0</v>
      </c>
      <c r="E467" s="120">
        <f>'Chart 14'!X32</f>
        <v>0</v>
      </c>
      <c r="F467" s="121">
        <f>'Chart 14'!Y32</f>
        <v>0</v>
      </c>
      <c r="G467" s="120">
        <f>'Chart 14'!Z32</f>
        <v>0</v>
      </c>
      <c r="H467" s="120">
        <f>'Chart 14'!AA32</f>
        <v>0</v>
      </c>
      <c r="I467" s="2">
        <f>'Chart 14'!AB32</f>
        <v>0</v>
      </c>
      <c r="J467" s="2">
        <f>'Chart 14'!AC32</f>
        <v>0</v>
      </c>
      <c r="K467" s="2" cm="1">
        <f t="array" aca="1" ref="K467" ca="1">IF(B467=0,0,INDIRECT("MRN_"&amp;A467))</f>
        <v>0</v>
      </c>
      <c r="L467" s="2">
        <f t="shared" si="155"/>
        <v>0</v>
      </c>
      <c r="M467" s="2" t="str">
        <f t="shared" si="156"/>
        <v>No</v>
      </c>
      <c r="N467" s="2" t="str">
        <f t="shared" si="157"/>
        <v>No</v>
      </c>
      <c r="O467" s="2" t="str">
        <f t="shared" si="158"/>
        <v>No</v>
      </c>
      <c r="P467" s="2" t="str">
        <f t="shared" si="159"/>
        <v>No</v>
      </c>
    </row>
    <row r="468" spans="1:16" x14ac:dyDescent="0.25">
      <c r="A468" s="27">
        <v>14</v>
      </c>
      <c r="B468" s="120">
        <f>'Chart 14'!U33</f>
        <v>0</v>
      </c>
      <c r="C468" s="120">
        <f>'Chart 14'!V33</f>
        <v>0</v>
      </c>
      <c r="D468" s="120">
        <f>'Chart 14'!W33</f>
        <v>0</v>
      </c>
      <c r="E468" s="120">
        <f>'Chart 14'!X33</f>
        <v>0</v>
      </c>
      <c r="F468" s="121">
        <f>'Chart 14'!Y33</f>
        <v>0</v>
      </c>
      <c r="G468" s="120">
        <f>'Chart 14'!Z33</f>
        <v>0</v>
      </c>
      <c r="H468" s="120">
        <f>'Chart 14'!AA33</f>
        <v>0</v>
      </c>
      <c r="I468" s="2">
        <f>'Chart 14'!AB33</f>
        <v>0</v>
      </c>
      <c r="J468" s="2">
        <f>'Chart 14'!AC33</f>
        <v>0</v>
      </c>
      <c r="K468" s="2" cm="1">
        <f t="array" aca="1" ref="K468" ca="1">IF(B468=0,0,INDIRECT("MRN_"&amp;A468))</f>
        <v>0</v>
      </c>
      <c r="L468" s="2">
        <f t="shared" si="155"/>
        <v>0</v>
      </c>
      <c r="M468" s="2" t="str">
        <f t="shared" si="156"/>
        <v>No</v>
      </c>
      <c r="N468" s="2" t="str">
        <f t="shared" si="157"/>
        <v>No</v>
      </c>
      <c r="O468" s="2" t="str">
        <f t="shared" si="158"/>
        <v>No</v>
      </c>
      <c r="P468" s="2" t="str">
        <f t="shared" si="159"/>
        <v>No</v>
      </c>
    </row>
    <row r="469" spans="1:16" x14ac:dyDescent="0.25">
      <c r="A469" s="27">
        <v>14</v>
      </c>
      <c r="B469" s="120">
        <f>'Chart 14'!U34</f>
        <v>0</v>
      </c>
      <c r="C469" s="120">
        <f>'Chart 14'!V34</f>
        <v>0</v>
      </c>
      <c r="D469" s="120">
        <f>'Chart 14'!W34</f>
        <v>0</v>
      </c>
      <c r="E469" s="120">
        <f>'Chart 14'!X34</f>
        <v>0</v>
      </c>
      <c r="F469" s="121">
        <f>'Chart 14'!Y34</f>
        <v>0</v>
      </c>
      <c r="G469" s="120">
        <f>'Chart 14'!Z34</f>
        <v>0</v>
      </c>
      <c r="H469" s="120">
        <f>'Chart 14'!AA34</f>
        <v>0</v>
      </c>
      <c r="I469" s="2">
        <f>'Chart 14'!AB34</f>
        <v>0</v>
      </c>
      <c r="J469" s="2">
        <f>'Chart 14'!AC34</f>
        <v>0</v>
      </c>
      <c r="K469" s="2" cm="1">
        <f t="array" aca="1" ref="K469" ca="1">IF(B469=0,0,INDIRECT("MRN_"&amp;A469))</f>
        <v>0</v>
      </c>
      <c r="L469" s="2">
        <f t="shared" si="155"/>
        <v>0</v>
      </c>
      <c r="M469" s="2" t="str">
        <f t="shared" si="156"/>
        <v>No</v>
      </c>
      <c r="N469" s="2" t="str">
        <f t="shared" si="157"/>
        <v>No</v>
      </c>
      <c r="O469" s="2" t="str">
        <f t="shared" si="158"/>
        <v>No</v>
      </c>
      <c r="P469" s="2" t="str">
        <f t="shared" si="159"/>
        <v>No</v>
      </c>
    </row>
    <row r="470" spans="1:16" x14ac:dyDescent="0.25">
      <c r="A470" s="27">
        <v>14</v>
      </c>
      <c r="B470" s="120">
        <f>'Chart 14'!U35</f>
        <v>0</v>
      </c>
      <c r="C470" s="120">
        <f>'Chart 14'!V35</f>
        <v>0</v>
      </c>
      <c r="D470" s="120">
        <f>'Chart 14'!W35</f>
        <v>0</v>
      </c>
      <c r="E470" s="120">
        <f>'Chart 14'!X35</f>
        <v>0</v>
      </c>
      <c r="F470" s="121">
        <f>'Chart 14'!Y35</f>
        <v>0</v>
      </c>
      <c r="G470" s="120">
        <f>'Chart 14'!Z35</f>
        <v>0</v>
      </c>
      <c r="H470" s="120">
        <f>'Chart 14'!AA35</f>
        <v>0</v>
      </c>
      <c r="I470" s="2">
        <f>'Chart 14'!AB35</f>
        <v>0</v>
      </c>
      <c r="J470" s="2">
        <f>'Chart 14'!AC35</f>
        <v>0</v>
      </c>
      <c r="K470" s="2" cm="1">
        <f t="array" aca="1" ref="K470" ca="1">IF(B470=0,0,INDIRECT("MRN_"&amp;A470))</f>
        <v>0</v>
      </c>
      <c r="L470" s="2">
        <f t="shared" si="155"/>
        <v>0</v>
      </c>
      <c r="M470" s="2" t="str">
        <f t="shared" si="156"/>
        <v>No</v>
      </c>
      <c r="N470" s="2" t="str">
        <f t="shared" si="157"/>
        <v>No</v>
      </c>
      <c r="O470" s="2" t="str">
        <f t="shared" si="158"/>
        <v>No</v>
      </c>
      <c r="P470" s="2" t="str">
        <f t="shared" si="159"/>
        <v>No</v>
      </c>
    </row>
    <row r="471" spans="1:16" x14ac:dyDescent="0.25">
      <c r="A471" s="27">
        <v>14</v>
      </c>
      <c r="B471" s="120">
        <f>'Chart 14'!U36</f>
        <v>0</v>
      </c>
      <c r="C471" s="120">
        <f>'Chart 14'!V36</f>
        <v>0</v>
      </c>
      <c r="D471" s="120">
        <f>'Chart 14'!W36</f>
        <v>0</v>
      </c>
      <c r="E471" s="120">
        <f>'Chart 14'!X36</f>
        <v>0</v>
      </c>
      <c r="F471" s="121">
        <f>'Chart 14'!Y36</f>
        <v>0</v>
      </c>
      <c r="G471" s="120">
        <f>'Chart 14'!Z36</f>
        <v>0</v>
      </c>
      <c r="H471" s="120">
        <f>'Chart 14'!AA36</f>
        <v>0</v>
      </c>
      <c r="I471" s="2">
        <f>'Chart 14'!AB36</f>
        <v>0</v>
      </c>
      <c r="J471" s="2">
        <f>'Chart 14'!AC36</f>
        <v>0</v>
      </c>
      <c r="K471" s="2" cm="1">
        <f t="array" aca="1" ref="K471" ca="1">IF(B471=0,0,INDIRECT("MRN_"&amp;A471))</f>
        <v>0</v>
      </c>
      <c r="L471" s="2">
        <f t="shared" si="155"/>
        <v>0</v>
      </c>
      <c r="M471" s="2" t="str">
        <f t="shared" si="156"/>
        <v>No</v>
      </c>
      <c r="N471" s="2" t="str">
        <f t="shared" si="157"/>
        <v>No</v>
      </c>
      <c r="O471" s="2" t="str">
        <f t="shared" si="158"/>
        <v>No</v>
      </c>
      <c r="P471" s="2" t="str">
        <f t="shared" si="159"/>
        <v>No</v>
      </c>
    </row>
    <row r="472" spans="1:16" x14ac:dyDescent="0.25">
      <c r="A472" s="27">
        <v>14</v>
      </c>
      <c r="B472" s="120">
        <f>'Chart 14'!U37</f>
        <v>0</v>
      </c>
      <c r="C472" s="120">
        <f>'Chart 14'!V37</f>
        <v>0</v>
      </c>
      <c r="D472" s="120">
        <f>'Chart 14'!W37</f>
        <v>0</v>
      </c>
      <c r="E472" s="120">
        <f>'Chart 14'!X37</f>
        <v>0</v>
      </c>
      <c r="F472" s="121">
        <f>'Chart 14'!Y37</f>
        <v>0</v>
      </c>
      <c r="G472" s="120">
        <f>'Chart 14'!Z37</f>
        <v>0</v>
      </c>
      <c r="H472" s="120">
        <f>'Chart 14'!AA37</f>
        <v>0</v>
      </c>
      <c r="I472" s="2">
        <f>'Chart 14'!AB37</f>
        <v>0</v>
      </c>
      <c r="J472" s="2">
        <f>'Chart 14'!AC37</f>
        <v>0</v>
      </c>
      <c r="K472" s="2" cm="1">
        <f t="array" aca="1" ref="K472" ca="1">IF(B472=0,0,INDIRECT("MRN_"&amp;A472))</f>
        <v>0</v>
      </c>
      <c r="L472" s="2">
        <f t="shared" si="155"/>
        <v>0</v>
      </c>
      <c r="M472" s="2" t="str">
        <f t="shared" si="156"/>
        <v>No</v>
      </c>
      <c r="N472" s="2" t="str">
        <f t="shared" si="157"/>
        <v>No</v>
      </c>
      <c r="O472" s="2" t="str">
        <f t="shared" si="158"/>
        <v>No</v>
      </c>
      <c r="P472" s="2" t="str">
        <f t="shared" si="159"/>
        <v>No</v>
      </c>
    </row>
    <row r="473" spans="1:16" x14ac:dyDescent="0.25">
      <c r="A473" s="27">
        <v>14</v>
      </c>
      <c r="B473" s="120">
        <f>'Chart 14'!U38</f>
        <v>0</v>
      </c>
      <c r="C473" s="120">
        <f>'Chart 14'!V38</f>
        <v>0</v>
      </c>
      <c r="D473" s="120">
        <f>'Chart 14'!W38</f>
        <v>0</v>
      </c>
      <c r="E473" s="120">
        <f>'Chart 14'!X38</f>
        <v>0</v>
      </c>
      <c r="F473" s="121">
        <f>'Chart 14'!Y38</f>
        <v>0</v>
      </c>
      <c r="G473" s="120">
        <f>'Chart 14'!Z38</f>
        <v>0</v>
      </c>
      <c r="H473" s="120">
        <f>'Chart 14'!AA38</f>
        <v>0</v>
      </c>
      <c r="I473" s="2">
        <f>'Chart 14'!AB38</f>
        <v>0</v>
      </c>
      <c r="J473" s="2">
        <f>'Chart 14'!AC38</f>
        <v>0</v>
      </c>
      <c r="K473" s="2" cm="1">
        <f t="array" aca="1" ref="K473" ca="1">IF(B473=0,0,INDIRECT("MRN_"&amp;A473))</f>
        <v>0</v>
      </c>
      <c r="L473" s="2">
        <f t="shared" si="155"/>
        <v>0</v>
      </c>
      <c r="M473" s="2" t="str">
        <f t="shared" si="156"/>
        <v>No</v>
      </c>
      <c r="N473" s="2" t="str">
        <f t="shared" si="157"/>
        <v>No</v>
      </c>
      <c r="O473" s="2" t="str">
        <f t="shared" si="158"/>
        <v>No</v>
      </c>
      <c r="P473" s="2" t="str">
        <f t="shared" si="159"/>
        <v>No</v>
      </c>
    </row>
    <row r="474" spans="1:16" x14ac:dyDescent="0.25">
      <c r="A474" s="27">
        <v>15</v>
      </c>
      <c r="B474" s="120">
        <f>'Chart 15'!U9</f>
        <v>0</v>
      </c>
      <c r="C474" s="120">
        <f>'Chart 15'!V9</f>
        <v>0</v>
      </c>
      <c r="D474" s="120">
        <f>'Chart 15'!W9</f>
        <v>0</v>
      </c>
      <c r="E474" s="120">
        <f>'Chart 15'!X9</f>
        <v>0</v>
      </c>
      <c r="F474" s="121">
        <f>'Chart 15'!Y9</f>
        <v>0</v>
      </c>
      <c r="G474" s="120">
        <f>'Chart 15'!Z9</f>
        <v>0</v>
      </c>
      <c r="H474" s="120">
        <f>'Chart 15'!AA9</f>
        <v>0</v>
      </c>
      <c r="I474" s="2">
        <f>'Chart 15'!AB9</f>
        <v>0</v>
      </c>
      <c r="J474" s="2">
        <f>'Chart 15'!AC9</f>
        <v>0</v>
      </c>
      <c r="K474" s="2" cm="1">
        <f t="array" aca="1" ref="K474" ca="1">IF(B474=0,0,INDIRECT("MRN_"&amp;A474))</f>
        <v>0</v>
      </c>
      <c r="L474" s="2">
        <f t="shared" si="155"/>
        <v>0</v>
      </c>
      <c r="M474" s="2" t="str">
        <f t="shared" si="156"/>
        <v>No</v>
      </c>
      <c r="N474" s="2" t="str">
        <f t="shared" si="157"/>
        <v>No</v>
      </c>
      <c r="O474" s="2" t="str">
        <f t="shared" si="158"/>
        <v>No</v>
      </c>
      <c r="P474" s="2" t="str">
        <f t="shared" si="159"/>
        <v>No</v>
      </c>
    </row>
    <row r="475" spans="1:16" x14ac:dyDescent="0.25">
      <c r="A475" s="27">
        <v>15</v>
      </c>
      <c r="B475" s="120">
        <f>'Chart 15'!U10</f>
        <v>0</v>
      </c>
      <c r="C475" s="120">
        <f>'Chart 15'!V10</f>
        <v>0</v>
      </c>
      <c r="D475" s="120">
        <f>'Chart 15'!W10</f>
        <v>0</v>
      </c>
      <c r="E475" s="120">
        <f>'Chart 15'!X10</f>
        <v>0</v>
      </c>
      <c r="F475" s="121">
        <f>'Chart 15'!Y10</f>
        <v>0</v>
      </c>
      <c r="G475" s="120">
        <f>'Chart 15'!Z10</f>
        <v>0</v>
      </c>
      <c r="H475" s="120">
        <f>'Chart 15'!AA10</f>
        <v>0</v>
      </c>
      <c r="I475" s="2">
        <f>'Chart 15'!AB10</f>
        <v>0</v>
      </c>
      <c r="J475" s="2">
        <f>'Chart 15'!AC10</f>
        <v>0</v>
      </c>
      <c r="K475" s="2" cm="1">
        <f t="array" aca="1" ref="K475" ca="1">IF(B475=0,0,INDIRECT("MRN_"&amp;A475))</f>
        <v>0</v>
      </c>
      <c r="L475" s="2">
        <f t="shared" si="150"/>
        <v>0</v>
      </c>
      <c r="M475" s="2" t="str">
        <f t="shared" si="151"/>
        <v>No</v>
      </c>
      <c r="N475" s="2" t="str">
        <f t="shared" si="152"/>
        <v>No</v>
      </c>
      <c r="O475" s="2" t="str">
        <f t="shared" si="153"/>
        <v>No</v>
      </c>
      <c r="P475" s="2" t="str">
        <f t="shared" si="154"/>
        <v>No</v>
      </c>
    </row>
    <row r="476" spans="1:16" x14ac:dyDescent="0.25">
      <c r="A476" s="27">
        <v>15</v>
      </c>
      <c r="B476" s="120">
        <f>'Chart 15'!U11</f>
        <v>0</v>
      </c>
      <c r="C476" s="120">
        <f>'Chart 15'!V11</f>
        <v>0</v>
      </c>
      <c r="D476" s="120">
        <f>'Chart 15'!W11</f>
        <v>0</v>
      </c>
      <c r="E476" s="120">
        <f>'Chart 15'!X11</f>
        <v>0</v>
      </c>
      <c r="F476" s="121">
        <f>'Chart 15'!Y11</f>
        <v>0</v>
      </c>
      <c r="G476" s="120">
        <f>'Chart 15'!Z11</f>
        <v>0</v>
      </c>
      <c r="H476" s="120">
        <f>'Chart 15'!AA11</f>
        <v>0</v>
      </c>
      <c r="I476" s="2">
        <f>'Chart 15'!AB11</f>
        <v>0</v>
      </c>
      <c r="J476" s="2">
        <f>'Chart 15'!AC11</f>
        <v>0</v>
      </c>
      <c r="K476" s="2" cm="1">
        <f t="array" aca="1" ref="K476" ca="1">IF(B476=0,0,INDIRECT("MRN_"&amp;A476))</f>
        <v>0</v>
      </c>
      <c r="L476" s="2">
        <f t="shared" si="150"/>
        <v>0</v>
      </c>
      <c r="M476" s="2" t="str">
        <f t="shared" si="151"/>
        <v>No</v>
      </c>
      <c r="N476" s="2" t="str">
        <f t="shared" si="152"/>
        <v>No</v>
      </c>
      <c r="O476" s="2" t="str">
        <f t="shared" si="153"/>
        <v>No</v>
      </c>
      <c r="P476" s="2" t="str">
        <f t="shared" si="154"/>
        <v>No</v>
      </c>
    </row>
    <row r="477" spans="1:16" x14ac:dyDescent="0.25">
      <c r="A477" s="27">
        <v>15</v>
      </c>
      <c r="B477" s="120">
        <f>'Chart 15'!U12</f>
        <v>0</v>
      </c>
      <c r="C477" s="120">
        <f>'Chart 15'!V12</f>
        <v>0</v>
      </c>
      <c r="D477" s="120">
        <f>'Chart 15'!W12</f>
        <v>0</v>
      </c>
      <c r="E477" s="120">
        <f>'Chart 15'!X12</f>
        <v>0</v>
      </c>
      <c r="F477" s="121">
        <f>'Chart 15'!Y12</f>
        <v>0</v>
      </c>
      <c r="G477" s="120">
        <f>'Chart 15'!Z12</f>
        <v>0</v>
      </c>
      <c r="H477" s="120">
        <f>'Chart 15'!AA12</f>
        <v>0</v>
      </c>
      <c r="I477" s="2">
        <f>'Chart 15'!AB12</f>
        <v>0</v>
      </c>
      <c r="J477" s="2">
        <f>'Chart 15'!AC12</f>
        <v>0</v>
      </c>
      <c r="K477" s="2" cm="1">
        <f t="array" aca="1" ref="K477" ca="1">IF(B477=0,0,INDIRECT("MRN_"&amp;A477))</f>
        <v>0</v>
      </c>
      <c r="L477" s="2">
        <f t="shared" ref="L477:L504" si="160">IF(B477=0,0,"Chart_"&amp;A477)</f>
        <v>0</v>
      </c>
      <c r="M477" s="2" t="str">
        <f t="shared" ref="M477:M504" si="161">IF(I477=0,"No","Yes")</f>
        <v>No</v>
      </c>
      <c r="N477" s="2" t="str">
        <f t="shared" ref="N477:N504" si="162">IF(H477=0,"No","Yes")</f>
        <v>No</v>
      </c>
      <c r="O477" s="2" t="str">
        <f t="shared" ref="O477:O504" si="163">IF(N477="Yes","Yes","No")</f>
        <v>No</v>
      </c>
      <c r="P477" s="2" t="str">
        <f t="shared" ref="P477:P504" si="164">IF(M477="yes","Yes","No")</f>
        <v>No</v>
      </c>
    </row>
    <row r="478" spans="1:16" x14ac:dyDescent="0.25">
      <c r="A478" s="27">
        <v>15</v>
      </c>
      <c r="B478" s="120">
        <f>'Chart 15'!U13</f>
        <v>0</v>
      </c>
      <c r="C478" s="120">
        <f>'Chart 15'!V13</f>
        <v>0</v>
      </c>
      <c r="D478" s="120">
        <f>'Chart 15'!W13</f>
        <v>0</v>
      </c>
      <c r="E478" s="120">
        <f>'Chart 15'!X13</f>
        <v>0</v>
      </c>
      <c r="F478" s="121">
        <f>'Chart 15'!Y13</f>
        <v>0</v>
      </c>
      <c r="G478" s="120">
        <f>'Chart 15'!Z13</f>
        <v>0</v>
      </c>
      <c r="H478" s="120">
        <f>'Chart 15'!AA13</f>
        <v>0</v>
      </c>
      <c r="I478" s="2">
        <f>'Chart 15'!AB13</f>
        <v>0</v>
      </c>
      <c r="J478" s="2">
        <f>'Chart 15'!AC13</f>
        <v>0</v>
      </c>
      <c r="K478" s="2" cm="1">
        <f t="array" aca="1" ref="K478" ca="1">IF(B478=0,0,INDIRECT("MRN_"&amp;A478))</f>
        <v>0</v>
      </c>
      <c r="L478" s="2">
        <f t="shared" si="160"/>
        <v>0</v>
      </c>
      <c r="M478" s="2" t="str">
        <f t="shared" si="161"/>
        <v>No</v>
      </c>
      <c r="N478" s="2" t="str">
        <f t="shared" si="162"/>
        <v>No</v>
      </c>
      <c r="O478" s="2" t="str">
        <f t="shared" si="163"/>
        <v>No</v>
      </c>
      <c r="P478" s="2" t="str">
        <f t="shared" si="164"/>
        <v>No</v>
      </c>
    </row>
    <row r="479" spans="1:16" x14ac:dyDescent="0.25">
      <c r="A479" s="27">
        <v>15</v>
      </c>
      <c r="B479" s="120">
        <f>'Chart 15'!U14</f>
        <v>0</v>
      </c>
      <c r="C479" s="120">
        <f>'Chart 15'!V14</f>
        <v>0</v>
      </c>
      <c r="D479" s="120">
        <f>'Chart 15'!W14</f>
        <v>0</v>
      </c>
      <c r="E479" s="120">
        <f>'Chart 15'!X14</f>
        <v>0</v>
      </c>
      <c r="F479" s="121">
        <f>'Chart 15'!Y14</f>
        <v>0</v>
      </c>
      <c r="G479" s="120">
        <f>'Chart 15'!Z14</f>
        <v>0</v>
      </c>
      <c r="H479" s="120">
        <f>'Chart 15'!AA14</f>
        <v>0</v>
      </c>
      <c r="I479" s="2">
        <f>'Chart 15'!AB14</f>
        <v>0</v>
      </c>
      <c r="J479" s="2">
        <f>'Chart 15'!AC14</f>
        <v>0</v>
      </c>
      <c r="K479" s="2" cm="1">
        <f t="array" aca="1" ref="K479" ca="1">IF(B479=0,0,INDIRECT("MRN_"&amp;A479))</f>
        <v>0</v>
      </c>
      <c r="L479" s="2">
        <f t="shared" si="160"/>
        <v>0</v>
      </c>
      <c r="M479" s="2" t="str">
        <f t="shared" si="161"/>
        <v>No</v>
      </c>
      <c r="N479" s="2" t="str">
        <f t="shared" si="162"/>
        <v>No</v>
      </c>
      <c r="O479" s="2" t="str">
        <f t="shared" si="163"/>
        <v>No</v>
      </c>
      <c r="P479" s="2" t="str">
        <f t="shared" si="164"/>
        <v>No</v>
      </c>
    </row>
    <row r="480" spans="1:16" x14ac:dyDescent="0.25">
      <c r="A480" s="27">
        <v>15</v>
      </c>
      <c r="B480" s="120">
        <f>'Chart 15'!U15</f>
        <v>0</v>
      </c>
      <c r="C480" s="120">
        <f>'Chart 15'!V15</f>
        <v>0</v>
      </c>
      <c r="D480" s="120">
        <f>'Chart 15'!W15</f>
        <v>0</v>
      </c>
      <c r="E480" s="120">
        <f>'Chart 15'!X15</f>
        <v>0</v>
      </c>
      <c r="F480" s="121">
        <f>'Chart 15'!Y15</f>
        <v>0</v>
      </c>
      <c r="G480" s="120">
        <f>'Chart 15'!Z15</f>
        <v>0</v>
      </c>
      <c r="H480" s="120">
        <f>'Chart 15'!AA15</f>
        <v>0</v>
      </c>
      <c r="I480" s="2">
        <f>'Chart 15'!AB15</f>
        <v>0</v>
      </c>
      <c r="J480" s="2">
        <f>'Chart 15'!AC15</f>
        <v>0</v>
      </c>
      <c r="K480" s="2" cm="1">
        <f t="array" aca="1" ref="K480" ca="1">IF(B480=0,0,INDIRECT("MRN_"&amp;A480))</f>
        <v>0</v>
      </c>
      <c r="L480" s="2">
        <f t="shared" si="160"/>
        <v>0</v>
      </c>
      <c r="M480" s="2" t="str">
        <f t="shared" si="161"/>
        <v>No</v>
      </c>
      <c r="N480" s="2" t="str">
        <f t="shared" si="162"/>
        <v>No</v>
      </c>
      <c r="O480" s="2" t="str">
        <f t="shared" si="163"/>
        <v>No</v>
      </c>
      <c r="P480" s="2" t="str">
        <f t="shared" si="164"/>
        <v>No</v>
      </c>
    </row>
    <row r="481" spans="1:16" x14ac:dyDescent="0.25">
      <c r="A481" s="27">
        <v>15</v>
      </c>
      <c r="B481" s="120">
        <f>'Chart 15'!U16</f>
        <v>0</v>
      </c>
      <c r="C481" s="120">
        <f>'Chart 15'!V16</f>
        <v>0</v>
      </c>
      <c r="D481" s="120">
        <f>'Chart 15'!W16</f>
        <v>0</v>
      </c>
      <c r="E481" s="120">
        <f>'Chart 15'!X16</f>
        <v>0</v>
      </c>
      <c r="F481" s="121">
        <f>'Chart 15'!Y16</f>
        <v>0</v>
      </c>
      <c r="G481" s="120">
        <f>'Chart 15'!Z16</f>
        <v>0</v>
      </c>
      <c r="H481" s="120">
        <f>'Chart 15'!AA16</f>
        <v>0</v>
      </c>
      <c r="I481" s="2">
        <f>'Chart 15'!AB16</f>
        <v>0</v>
      </c>
      <c r="J481" s="2">
        <f>'Chart 15'!AC16</f>
        <v>0</v>
      </c>
      <c r="K481" s="2" cm="1">
        <f t="array" aca="1" ref="K481" ca="1">IF(B481=0,0,INDIRECT("MRN_"&amp;A481))</f>
        <v>0</v>
      </c>
      <c r="L481" s="2">
        <f t="shared" si="160"/>
        <v>0</v>
      </c>
      <c r="M481" s="2" t="str">
        <f t="shared" si="161"/>
        <v>No</v>
      </c>
      <c r="N481" s="2" t="str">
        <f t="shared" si="162"/>
        <v>No</v>
      </c>
      <c r="O481" s="2" t="str">
        <f t="shared" si="163"/>
        <v>No</v>
      </c>
      <c r="P481" s="2" t="str">
        <f t="shared" si="164"/>
        <v>No</v>
      </c>
    </row>
    <row r="482" spans="1:16" x14ac:dyDescent="0.25">
      <c r="A482" s="27">
        <v>15</v>
      </c>
      <c r="B482" s="120">
        <f>'Chart 15'!U17</f>
        <v>0</v>
      </c>
      <c r="C482" s="120">
        <f>'Chart 15'!V17</f>
        <v>0</v>
      </c>
      <c r="D482" s="120">
        <f>'Chart 15'!W17</f>
        <v>0</v>
      </c>
      <c r="E482" s="120">
        <f>'Chart 15'!X17</f>
        <v>0</v>
      </c>
      <c r="F482" s="121">
        <f>'Chart 15'!Y17</f>
        <v>0</v>
      </c>
      <c r="G482" s="120">
        <f>'Chart 15'!Z17</f>
        <v>0</v>
      </c>
      <c r="H482" s="120">
        <f>'Chart 15'!AA17</f>
        <v>0</v>
      </c>
      <c r="I482" s="2">
        <f>'Chart 15'!AB17</f>
        <v>0</v>
      </c>
      <c r="J482" s="2">
        <f>'Chart 15'!AC17</f>
        <v>0</v>
      </c>
      <c r="K482" s="2" cm="1">
        <f t="array" aca="1" ref="K482" ca="1">IF(B482=0,0,INDIRECT("MRN_"&amp;A482))</f>
        <v>0</v>
      </c>
      <c r="L482" s="2">
        <f t="shared" si="160"/>
        <v>0</v>
      </c>
      <c r="M482" s="2" t="str">
        <f t="shared" si="161"/>
        <v>No</v>
      </c>
      <c r="N482" s="2" t="str">
        <f t="shared" si="162"/>
        <v>No</v>
      </c>
      <c r="O482" s="2" t="str">
        <f t="shared" si="163"/>
        <v>No</v>
      </c>
      <c r="P482" s="2" t="str">
        <f t="shared" si="164"/>
        <v>No</v>
      </c>
    </row>
    <row r="483" spans="1:16" x14ac:dyDescent="0.25">
      <c r="A483" s="27">
        <v>15</v>
      </c>
      <c r="B483" s="120">
        <f>'Chart 15'!U18</f>
        <v>0</v>
      </c>
      <c r="C483" s="120">
        <f>'Chart 15'!V18</f>
        <v>0</v>
      </c>
      <c r="D483" s="120">
        <f>'Chart 15'!W18</f>
        <v>0</v>
      </c>
      <c r="E483" s="120">
        <f>'Chart 15'!X18</f>
        <v>0</v>
      </c>
      <c r="F483" s="121">
        <f>'Chart 15'!Y18</f>
        <v>0</v>
      </c>
      <c r="G483" s="120">
        <f>'Chart 15'!Z18</f>
        <v>0</v>
      </c>
      <c r="H483" s="120">
        <f>'Chart 15'!AA18</f>
        <v>0</v>
      </c>
      <c r="I483" s="2">
        <f>'Chart 15'!AB18</f>
        <v>0</v>
      </c>
      <c r="J483" s="2">
        <f>'Chart 15'!AC18</f>
        <v>0</v>
      </c>
      <c r="K483" s="2" cm="1">
        <f t="array" aca="1" ref="K483" ca="1">IF(B483=0,0,INDIRECT("MRN_"&amp;A483))</f>
        <v>0</v>
      </c>
      <c r="L483" s="2">
        <f t="shared" si="160"/>
        <v>0</v>
      </c>
      <c r="M483" s="2" t="str">
        <f t="shared" si="161"/>
        <v>No</v>
      </c>
      <c r="N483" s="2" t="str">
        <f t="shared" si="162"/>
        <v>No</v>
      </c>
      <c r="O483" s="2" t="str">
        <f t="shared" si="163"/>
        <v>No</v>
      </c>
      <c r="P483" s="2" t="str">
        <f t="shared" si="164"/>
        <v>No</v>
      </c>
    </row>
    <row r="484" spans="1:16" x14ac:dyDescent="0.25">
      <c r="A484" s="27">
        <v>15</v>
      </c>
      <c r="B484" s="120">
        <f>'Chart 15'!U19</f>
        <v>0</v>
      </c>
      <c r="C484" s="120">
        <f>'Chart 15'!V19</f>
        <v>0</v>
      </c>
      <c r="D484" s="120">
        <f>'Chart 15'!W19</f>
        <v>0</v>
      </c>
      <c r="E484" s="120">
        <f>'Chart 15'!X19</f>
        <v>0</v>
      </c>
      <c r="F484" s="121">
        <f>'Chart 15'!Y19</f>
        <v>0</v>
      </c>
      <c r="G484" s="120">
        <f>'Chart 15'!Z19</f>
        <v>0</v>
      </c>
      <c r="H484" s="120">
        <f>'Chart 15'!AA19</f>
        <v>0</v>
      </c>
      <c r="I484" s="2">
        <f>'Chart 15'!AB19</f>
        <v>0</v>
      </c>
      <c r="J484" s="2">
        <f>'Chart 15'!AC19</f>
        <v>0</v>
      </c>
      <c r="K484" s="2" cm="1">
        <f t="array" aca="1" ref="K484" ca="1">IF(B484=0,0,INDIRECT("MRN_"&amp;A484))</f>
        <v>0</v>
      </c>
      <c r="L484" s="2">
        <f t="shared" si="160"/>
        <v>0</v>
      </c>
      <c r="M484" s="2" t="str">
        <f t="shared" si="161"/>
        <v>No</v>
      </c>
      <c r="N484" s="2" t="str">
        <f t="shared" si="162"/>
        <v>No</v>
      </c>
      <c r="O484" s="2" t="str">
        <f t="shared" si="163"/>
        <v>No</v>
      </c>
      <c r="P484" s="2" t="str">
        <f t="shared" si="164"/>
        <v>No</v>
      </c>
    </row>
    <row r="485" spans="1:16" x14ac:dyDescent="0.25">
      <c r="A485" s="27">
        <v>15</v>
      </c>
      <c r="B485" s="120">
        <f>'Chart 15'!U20</f>
        <v>0</v>
      </c>
      <c r="C485" s="120">
        <f>'Chart 15'!V20</f>
        <v>0</v>
      </c>
      <c r="D485" s="120">
        <f>'Chart 15'!W20</f>
        <v>0</v>
      </c>
      <c r="E485" s="120">
        <f>'Chart 15'!X20</f>
        <v>0</v>
      </c>
      <c r="F485" s="121">
        <f>'Chart 15'!Y20</f>
        <v>0</v>
      </c>
      <c r="G485" s="120">
        <f>'Chart 15'!Z20</f>
        <v>0</v>
      </c>
      <c r="H485" s="120">
        <f>'Chart 15'!AA20</f>
        <v>0</v>
      </c>
      <c r="I485" s="2">
        <f>'Chart 15'!AB20</f>
        <v>0</v>
      </c>
      <c r="J485" s="2">
        <f>'Chart 15'!AC20</f>
        <v>0</v>
      </c>
      <c r="K485" s="2" cm="1">
        <f t="array" aca="1" ref="K485" ca="1">IF(B485=0,0,INDIRECT("MRN_"&amp;A485))</f>
        <v>0</v>
      </c>
      <c r="L485" s="2">
        <f t="shared" si="160"/>
        <v>0</v>
      </c>
      <c r="M485" s="2" t="str">
        <f t="shared" si="161"/>
        <v>No</v>
      </c>
      <c r="N485" s="2" t="str">
        <f t="shared" si="162"/>
        <v>No</v>
      </c>
      <c r="O485" s="2" t="str">
        <f t="shared" si="163"/>
        <v>No</v>
      </c>
      <c r="P485" s="2" t="str">
        <f t="shared" si="164"/>
        <v>No</v>
      </c>
    </row>
    <row r="486" spans="1:16" x14ac:dyDescent="0.25">
      <c r="A486" s="27">
        <v>15</v>
      </c>
      <c r="B486" s="120">
        <f>'Chart 15'!U21</f>
        <v>0</v>
      </c>
      <c r="C486" s="120">
        <f>'Chart 15'!V21</f>
        <v>0</v>
      </c>
      <c r="D486" s="120">
        <f>'Chart 15'!W21</f>
        <v>0</v>
      </c>
      <c r="E486" s="120">
        <f>'Chart 15'!X21</f>
        <v>0</v>
      </c>
      <c r="F486" s="121">
        <f>'Chart 15'!Y21</f>
        <v>0</v>
      </c>
      <c r="G486" s="120">
        <f>'Chart 15'!Z21</f>
        <v>0</v>
      </c>
      <c r="H486" s="120">
        <f>'Chart 15'!AA21</f>
        <v>0</v>
      </c>
      <c r="I486" s="2">
        <f>'Chart 15'!AB21</f>
        <v>0</v>
      </c>
      <c r="J486" s="2">
        <f>'Chart 15'!AC21</f>
        <v>0</v>
      </c>
      <c r="K486" s="2" cm="1">
        <f t="array" aca="1" ref="K486" ca="1">IF(B486=0,0,INDIRECT("MRN_"&amp;A486))</f>
        <v>0</v>
      </c>
      <c r="L486" s="2">
        <f t="shared" si="160"/>
        <v>0</v>
      </c>
      <c r="M486" s="2" t="str">
        <f t="shared" si="161"/>
        <v>No</v>
      </c>
      <c r="N486" s="2" t="str">
        <f t="shared" si="162"/>
        <v>No</v>
      </c>
      <c r="O486" s="2" t="str">
        <f t="shared" si="163"/>
        <v>No</v>
      </c>
      <c r="P486" s="2" t="str">
        <f t="shared" si="164"/>
        <v>No</v>
      </c>
    </row>
    <row r="487" spans="1:16" x14ac:dyDescent="0.25">
      <c r="A487" s="27">
        <v>15</v>
      </c>
      <c r="B487" s="120">
        <f>'Chart 15'!U22</f>
        <v>0</v>
      </c>
      <c r="C487" s="120">
        <f>'Chart 15'!V22</f>
        <v>0</v>
      </c>
      <c r="D487" s="120">
        <f>'Chart 15'!W22</f>
        <v>0</v>
      </c>
      <c r="E487" s="120">
        <f>'Chart 15'!X22</f>
        <v>0</v>
      </c>
      <c r="F487" s="121">
        <f>'Chart 15'!Y22</f>
        <v>0</v>
      </c>
      <c r="G487" s="120">
        <f>'Chart 15'!Z22</f>
        <v>0</v>
      </c>
      <c r="H487" s="120">
        <f>'Chart 15'!AA22</f>
        <v>0</v>
      </c>
      <c r="I487" s="2">
        <f>'Chart 15'!AB22</f>
        <v>0</v>
      </c>
      <c r="J487" s="2">
        <f>'Chart 15'!AC22</f>
        <v>0</v>
      </c>
      <c r="K487" s="2" cm="1">
        <f t="array" aca="1" ref="K487" ca="1">IF(B487=0,0,INDIRECT("MRN_"&amp;A487))</f>
        <v>0</v>
      </c>
      <c r="L487" s="2">
        <f t="shared" si="160"/>
        <v>0</v>
      </c>
      <c r="M487" s="2" t="str">
        <f t="shared" si="161"/>
        <v>No</v>
      </c>
      <c r="N487" s="2" t="str">
        <f t="shared" si="162"/>
        <v>No</v>
      </c>
      <c r="O487" s="2" t="str">
        <f t="shared" si="163"/>
        <v>No</v>
      </c>
      <c r="P487" s="2" t="str">
        <f t="shared" si="164"/>
        <v>No</v>
      </c>
    </row>
    <row r="488" spans="1:16" x14ac:dyDescent="0.25">
      <c r="A488" s="27">
        <v>15</v>
      </c>
      <c r="B488" s="120">
        <f>'Chart 15'!U23</f>
        <v>0</v>
      </c>
      <c r="C488" s="120">
        <f>'Chart 15'!V23</f>
        <v>0</v>
      </c>
      <c r="D488" s="120">
        <f>'Chart 15'!W23</f>
        <v>0</v>
      </c>
      <c r="E488" s="120">
        <f>'Chart 15'!X23</f>
        <v>0</v>
      </c>
      <c r="F488" s="121">
        <f>'Chart 15'!Y23</f>
        <v>0</v>
      </c>
      <c r="G488" s="120">
        <f>'Chart 15'!Z23</f>
        <v>0</v>
      </c>
      <c r="H488" s="120">
        <f>'Chart 15'!AA23</f>
        <v>0</v>
      </c>
      <c r="I488" s="2">
        <f>'Chart 15'!AB23</f>
        <v>0</v>
      </c>
      <c r="J488" s="2">
        <f>'Chart 15'!AC23</f>
        <v>0</v>
      </c>
      <c r="K488" s="2" cm="1">
        <f t="array" aca="1" ref="K488" ca="1">IF(B488=0,0,INDIRECT("MRN_"&amp;A488))</f>
        <v>0</v>
      </c>
      <c r="L488" s="2">
        <f t="shared" si="160"/>
        <v>0</v>
      </c>
      <c r="M488" s="2" t="str">
        <f t="shared" si="161"/>
        <v>No</v>
      </c>
      <c r="N488" s="2" t="str">
        <f t="shared" si="162"/>
        <v>No</v>
      </c>
      <c r="O488" s="2" t="str">
        <f t="shared" si="163"/>
        <v>No</v>
      </c>
      <c r="P488" s="2" t="str">
        <f t="shared" si="164"/>
        <v>No</v>
      </c>
    </row>
    <row r="489" spans="1:16" x14ac:dyDescent="0.25">
      <c r="A489" s="27">
        <v>15</v>
      </c>
      <c r="B489" s="120">
        <f>'Chart 15'!U24</f>
        <v>0</v>
      </c>
      <c r="C489" s="120">
        <f>'Chart 15'!V24</f>
        <v>0</v>
      </c>
      <c r="D489" s="120">
        <f>'Chart 15'!W24</f>
        <v>0</v>
      </c>
      <c r="E489" s="120">
        <f>'Chart 15'!X24</f>
        <v>0</v>
      </c>
      <c r="F489" s="121">
        <f>'Chart 15'!Y24</f>
        <v>0</v>
      </c>
      <c r="G489" s="120">
        <f>'Chart 15'!Z24</f>
        <v>0</v>
      </c>
      <c r="H489" s="120">
        <f>'Chart 15'!AA24</f>
        <v>0</v>
      </c>
      <c r="I489" s="2">
        <f>'Chart 15'!AB24</f>
        <v>0</v>
      </c>
      <c r="J489" s="2">
        <f>'Chart 15'!AC24</f>
        <v>0</v>
      </c>
      <c r="K489" s="2" cm="1">
        <f t="array" aca="1" ref="K489" ca="1">IF(B489=0,0,INDIRECT("MRN_"&amp;A489))</f>
        <v>0</v>
      </c>
      <c r="L489" s="2">
        <f t="shared" si="160"/>
        <v>0</v>
      </c>
      <c r="M489" s="2" t="str">
        <f t="shared" si="161"/>
        <v>No</v>
      </c>
      <c r="N489" s="2" t="str">
        <f t="shared" si="162"/>
        <v>No</v>
      </c>
      <c r="O489" s="2" t="str">
        <f t="shared" si="163"/>
        <v>No</v>
      </c>
      <c r="P489" s="2" t="str">
        <f t="shared" si="164"/>
        <v>No</v>
      </c>
    </row>
    <row r="490" spans="1:16" x14ac:dyDescent="0.25">
      <c r="A490" s="27">
        <v>15</v>
      </c>
      <c r="B490" s="120">
        <f>'Chart 15'!U25</f>
        <v>0</v>
      </c>
      <c r="C490" s="120">
        <f>'Chart 15'!V25</f>
        <v>0</v>
      </c>
      <c r="D490" s="120">
        <f>'Chart 15'!W25</f>
        <v>0</v>
      </c>
      <c r="E490" s="120">
        <f>'Chart 15'!X25</f>
        <v>0</v>
      </c>
      <c r="F490" s="121">
        <f>'Chart 15'!Y25</f>
        <v>0</v>
      </c>
      <c r="G490" s="120">
        <f>'Chart 15'!Z25</f>
        <v>0</v>
      </c>
      <c r="H490" s="120">
        <f>'Chart 15'!AA25</f>
        <v>0</v>
      </c>
      <c r="I490" s="2">
        <f>'Chart 15'!AB25</f>
        <v>0</v>
      </c>
      <c r="J490" s="2">
        <f>'Chart 15'!AC25</f>
        <v>0</v>
      </c>
      <c r="K490" s="2" cm="1">
        <f t="array" aca="1" ref="K490" ca="1">IF(B490=0,0,INDIRECT("MRN_"&amp;A490))</f>
        <v>0</v>
      </c>
      <c r="L490" s="2">
        <f t="shared" si="160"/>
        <v>0</v>
      </c>
      <c r="M490" s="2" t="str">
        <f t="shared" si="161"/>
        <v>No</v>
      </c>
      <c r="N490" s="2" t="str">
        <f t="shared" si="162"/>
        <v>No</v>
      </c>
      <c r="O490" s="2" t="str">
        <f t="shared" si="163"/>
        <v>No</v>
      </c>
      <c r="P490" s="2" t="str">
        <f t="shared" si="164"/>
        <v>No</v>
      </c>
    </row>
    <row r="491" spans="1:16" x14ac:dyDescent="0.25">
      <c r="A491" s="27">
        <v>15</v>
      </c>
      <c r="B491" s="120">
        <f>'Chart 15'!U26</f>
        <v>0</v>
      </c>
      <c r="C491" s="120">
        <f>'Chart 15'!V26</f>
        <v>0</v>
      </c>
      <c r="D491" s="120">
        <f>'Chart 15'!W26</f>
        <v>0</v>
      </c>
      <c r="E491" s="120">
        <f>'Chart 15'!X26</f>
        <v>0</v>
      </c>
      <c r="F491" s="121">
        <f>'Chart 15'!Y26</f>
        <v>0</v>
      </c>
      <c r="G491" s="120">
        <f>'Chart 15'!Z26</f>
        <v>0</v>
      </c>
      <c r="H491" s="120">
        <f>'Chart 15'!AA26</f>
        <v>0</v>
      </c>
      <c r="I491" s="2">
        <f>'Chart 15'!AB26</f>
        <v>0</v>
      </c>
      <c r="J491" s="2">
        <f>'Chart 15'!AC26</f>
        <v>0</v>
      </c>
      <c r="K491" s="2" cm="1">
        <f t="array" aca="1" ref="K491" ca="1">IF(B491=0,0,INDIRECT("MRN_"&amp;A491))</f>
        <v>0</v>
      </c>
      <c r="L491" s="2">
        <f t="shared" si="160"/>
        <v>0</v>
      </c>
      <c r="M491" s="2" t="str">
        <f t="shared" si="161"/>
        <v>No</v>
      </c>
      <c r="N491" s="2" t="str">
        <f t="shared" si="162"/>
        <v>No</v>
      </c>
      <c r="O491" s="2" t="str">
        <f t="shared" si="163"/>
        <v>No</v>
      </c>
      <c r="P491" s="2" t="str">
        <f t="shared" si="164"/>
        <v>No</v>
      </c>
    </row>
    <row r="492" spans="1:16" x14ac:dyDescent="0.25">
      <c r="A492" s="27">
        <v>15</v>
      </c>
      <c r="B492" s="120">
        <f>'Chart 15'!U27</f>
        <v>0</v>
      </c>
      <c r="C492" s="120">
        <f>'Chart 15'!V27</f>
        <v>0</v>
      </c>
      <c r="D492" s="120">
        <f>'Chart 15'!W27</f>
        <v>0</v>
      </c>
      <c r="E492" s="120">
        <f>'Chart 15'!X27</f>
        <v>0</v>
      </c>
      <c r="F492" s="121">
        <f>'Chart 15'!Y27</f>
        <v>0</v>
      </c>
      <c r="G492" s="120">
        <f>'Chart 15'!Z27</f>
        <v>0</v>
      </c>
      <c r="H492" s="120">
        <f>'Chart 15'!AA27</f>
        <v>0</v>
      </c>
      <c r="I492" s="2">
        <f>'Chart 15'!AB27</f>
        <v>0</v>
      </c>
      <c r="J492" s="2">
        <f>'Chart 15'!AC27</f>
        <v>0</v>
      </c>
      <c r="K492" s="2" cm="1">
        <f t="array" aca="1" ref="K492" ca="1">IF(B492=0,0,INDIRECT("MRN_"&amp;A492))</f>
        <v>0</v>
      </c>
      <c r="L492" s="2">
        <f t="shared" si="160"/>
        <v>0</v>
      </c>
      <c r="M492" s="2" t="str">
        <f t="shared" si="161"/>
        <v>No</v>
      </c>
      <c r="N492" s="2" t="str">
        <f t="shared" si="162"/>
        <v>No</v>
      </c>
      <c r="O492" s="2" t="str">
        <f t="shared" si="163"/>
        <v>No</v>
      </c>
      <c r="P492" s="2" t="str">
        <f t="shared" si="164"/>
        <v>No</v>
      </c>
    </row>
    <row r="493" spans="1:16" x14ac:dyDescent="0.25">
      <c r="A493" s="27">
        <v>15</v>
      </c>
      <c r="B493" s="120">
        <f>'Chart 15'!U28</f>
        <v>0</v>
      </c>
      <c r="C493" s="120">
        <f>'Chart 15'!V28</f>
        <v>0</v>
      </c>
      <c r="D493" s="120">
        <f>'Chart 15'!W28</f>
        <v>0</v>
      </c>
      <c r="E493" s="120">
        <f>'Chart 15'!X28</f>
        <v>0</v>
      </c>
      <c r="F493" s="121">
        <f>'Chart 15'!Y28</f>
        <v>0</v>
      </c>
      <c r="G493" s="120">
        <f>'Chart 15'!Z28</f>
        <v>0</v>
      </c>
      <c r="H493" s="120">
        <f>'Chart 15'!AA28</f>
        <v>0</v>
      </c>
      <c r="I493" s="2">
        <f>'Chart 15'!AB28</f>
        <v>0</v>
      </c>
      <c r="J493" s="2">
        <f>'Chart 15'!AC28</f>
        <v>0</v>
      </c>
      <c r="K493" s="2" cm="1">
        <f t="array" aca="1" ref="K493" ca="1">IF(B493=0,0,INDIRECT("MRN_"&amp;A493))</f>
        <v>0</v>
      </c>
      <c r="L493" s="2">
        <f t="shared" si="160"/>
        <v>0</v>
      </c>
      <c r="M493" s="2" t="str">
        <f t="shared" si="161"/>
        <v>No</v>
      </c>
      <c r="N493" s="2" t="str">
        <f t="shared" si="162"/>
        <v>No</v>
      </c>
      <c r="O493" s="2" t="str">
        <f t="shared" si="163"/>
        <v>No</v>
      </c>
      <c r="P493" s="2" t="str">
        <f t="shared" si="164"/>
        <v>No</v>
      </c>
    </row>
    <row r="494" spans="1:16" x14ac:dyDescent="0.25">
      <c r="A494" s="27">
        <v>15</v>
      </c>
      <c r="B494" s="120">
        <f>'Chart 15'!U29</f>
        <v>0</v>
      </c>
      <c r="C494" s="120">
        <f>'Chart 15'!V29</f>
        <v>0</v>
      </c>
      <c r="D494" s="120">
        <f>'Chart 15'!W29</f>
        <v>0</v>
      </c>
      <c r="E494" s="120">
        <f>'Chart 15'!X29</f>
        <v>0</v>
      </c>
      <c r="F494" s="121">
        <f>'Chart 15'!Y29</f>
        <v>0</v>
      </c>
      <c r="G494" s="120">
        <f>'Chart 15'!Z29</f>
        <v>0</v>
      </c>
      <c r="H494" s="120">
        <f>'Chart 15'!AA29</f>
        <v>0</v>
      </c>
      <c r="I494" s="2">
        <f>'Chart 15'!AB29</f>
        <v>0</v>
      </c>
      <c r="J494" s="2">
        <f>'Chart 15'!AC29</f>
        <v>0</v>
      </c>
      <c r="K494" s="2" cm="1">
        <f t="array" aca="1" ref="K494" ca="1">IF(B494=0,0,INDIRECT("MRN_"&amp;A494))</f>
        <v>0</v>
      </c>
      <c r="L494" s="2">
        <f t="shared" si="160"/>
        <v>0</v>
      </c>
      <c r="M494" s="2" t="str">
        <f t="shared" si="161"/>
        <v>No</v>
      </c>
      <c r="N494" s="2" t="str">
        <f t="shared" si="162"/>
        <v>No</v>
      </c>
      <c r="O494" s="2" t="str">
        <f t="shared" si="163"/>
        <v>No</v>
      </c>
      <c r="P494" s="2" t="str">
        <f t="shared" si="164"/>
        <v>No</v>
      </c>
    </row>
    <row r="495" spans="1:16" x14ac:dyDescent="0.25">
      <c r="A495" s="27">
        <v>15</v>
      </c>
      <c r="B495" s="120">
        <f>'Chart 15'!U30</f>
        <v>0</v>
      </c>
      <c r="C495" s="120">
        <f>'Chart 15'!V30</f>
        <v>0</v>
      </c>
      <c r="D495" s="120">
        <f>'Chart 15'!W30</f>
        <v>0</v>
      </c>
      <c r="E495" s="120">
        <f>'Chart 15'!X30</f>
        <v>0</v>
      </c>
      <c r="F495" s="121">
        <f>'Chart 15'!Y30</f>
        <v>0</v>
      </c>
      <c r="G495" s="120">
        <f>'Chart 15'!Z30</f>
        <v>0</v>
      </c>
      <c r="H495" s="120">
        <f>'Chart 15'!AA30</f>
        <v>0</v>
      </c>
      <c r="I495" s="2">
        <f>'Chart 15'!AB30</f>
        <v>0</v>
      </c>
      <c r="J495" s="2">
        <f>'Chart 15'!AC30</f>
        <v>0</v>
      </c>
      <c r="K495" s="2" cm="1">
        <f t="array" aca="1" ref="K495" ca="1">IF(B495=0,0,INDIRECT("MRN_"&amp;A495))</f>
        <v>0</v>
      </c>
      <c r="L495" s="2">
        <f t="shared" si="160"/>
        <v>0</v>
      </c>
      <c r="M495" s="2" t="str">
        <f t="shared" si="161"/>
        <v>No</v>
      </c>
      <c r="N495" s="2" t="str">
        <f t="shared" si="162"/>
        <v>No</v>
      </c>
      <c r="O495" s="2" t="str">
        <f t="shared" si="163"/>
        <v>No</v>
      </c>
      <c r="P495" s="2" t="str">
        <f t="shared" si="164"/>
        <v>No</v>
      </c>
    </row>
    <row r="496" spans="1:16" x14ac:dyDescent="0.25">
      <c r="A496" s="27">
        <v>15</v>
      </c>
      <c r="B496" s="120">
        <f>'Chart 15'!U31</f>
        <v>0</v>
      </c>
      <c r="C496" s="120">
        <f>'Chart 15'!V31</f>
        <v>0</v>
      </c>
      <c r="D496" s="120">
        <f>'Chart 15'!W31</f>
        <v>0</v>
      </c>
      <c r="E496" s="120">
        <f>'Chart 15'!X31</f>
        <v>0</v>
      </c>
      <c r="F496" s="121">
        <f>'Chart 15'!Y31</f>
        <v>0</v>
      </c>
      <c r="G496" s="120">
        <f>'Chart 15'!Z31</f>
        <v>0</v>
      </c>
      <c r="H496" s="120">
        <f>'Chart 15'!AA31</f>
        <v>0</v>
      </c>
      <c r="I496" s="2">
        <f>'Chart 15'!AB31</f>
        <v>0</v>
      </c>
      <c r="J496" s="2">
        <f>'Chart 15'!AC31</f>
        <v>0</v>
      </c>
      <c r="K496" s="2" cm="1">
        <f t="array" aca="1" ref="K496" ca="1">IF(B496=0,0,INDIRECT("MRN_"&amp;A496))</f>
        <v>0</v>
      </c>
      <c r="L496" s="2">
        <f t="shared" si="160"/>
        <v>0</v>
      </c>
      <c r="M496" s="2" t="str">
        <f t="shared" si="161"/>
        <v>No</v>
      </c>
      <c r="N496" s="2" t="str">
        <f t="shared" si="162"/>
        <v>No</v>
      </c>
      <c r="O496" s="2" t="str">
        <f t="shared" si="163"/>
        <v>No</v>
      </c>
      <c r="P496" s="2" t="str">
        <f t="shared" si="164"/>
        <v>No</v>
      </c>
    </row>
    <row r="497" spans="1:16" x14ac:dyDescent="0.25">
      <c r="A497" s="27">
        <v>15</v>
      </c>
      <c r="B497" s="120">
        <f>'Chart 15'!U32</f>
        <v>0</v>
      </c>
      <c r="C497" s="120">
        <f>'Chart 15'!V32</f>
        <v>0</v>
      </c>
      <c r="D497" s="120">
        <f>'Chart 15'!W32</f>
        <v>0</v>
      </c>
      <c r="E497" s="120">
        <f>'Chart 15'!X32</f>
        <v>0</v>
      </c>
      <c r="F497" s="121">
        <f>'Chart 15'!Y32</f>
        <v>0</v>
      </c>
      <c r="G497" s="120">
        <f>'Chart 15'!Z32</f>
        <v>0</v>
      </c>
      <c r="H497" s="120">
        <f>'Chart 15'!AA32</f>
        <v>0</v>
      </c>
      <c r="I497" s="2">
        <f>'Chart 15'!AB32</f>
        <v>0</v>
      </c>
      <c r="J497" s="2">
        <f>'Chart 15'!AC32</f>
        <v>0</v>
      </c>
      <c r="K497" s="2" cm="1">
        <f t="array" aca="1" ref="K497" ca="1">IF(B497=0,0,INDIRECT("MRN_"&amp;A497))</f>
        <v>0</v>
      </c>
      <c r="L497" s="2">
        <f t="shared" si="160"/>
        <v>0</v>
      </c>
      <c r="M497" s="2" t="str">
        <f t="shared" si="161"/>
        <v>No</v>
      </c>
      <c r="N497" s="2" t="str">
        <f t="shared" si="162"/>
        <v>No</v>
      </c>
      <c r="O497" s="2" t="str">
        <f t="shared" si="163"/>
        <v>No</v>
      </c>
      <c r="P497" s="2" t="str">
        <f t="shared" si="164"/>
        <v>No</v>
      </c>
    </row>
    <row r="498" spans="1:16" x14ac:dyDescent="0.25">
      <c r="A498" s="27">
        <v>15</v>
      </c>
      <c r="B498" s="120">
        <f>'Chart 15'!U33</f>
        <v>0</v>
      </c>
      <c r="C498" s="120">
        <f>'Chart 15'!V33</f>
        <v>0</v>
      </c>
      <c r="D498" s="120">
        <f>'Chart 15'!W33</f>
        <v>0</v>
      </c>
      <c r="E498" s="120">
        <f>'Chart 15'!X33</f>
        <v>0</v>
      </c>
      <c r="F498" s="121">
        <f>'Chart 15'!Y33</f>
        <v>0</v>
      </c>
      <c r="G498" s="120">
        <f>'Chart 15'!Z33</f>
        <v>0</v>
      </c>
      <c r="H498" s="120">
        <f>'Chart 15'!AA33</f>
        <v>0</v>
      </c>
      <c r="I498" s="2">
        <f>'Chart 15'!AB33</f>
        <v>0</v>
      </c>
      <c r="J498" s="2">
        <f>'Chart 15'!AC33</f>
        <v>0</v>
      </c>
      <c r="K498" s="2" cm="1">
        <f t="array" aca="1" ref="K498" ca="1">IF(B498=0,0,INDIRECT("MRN_"&amp;A498))</f>
        <v>0</v>
      </c>
      <c r="L498" s="2">
        <f t="shared" si="160"/>
        <v>0</v>
      </c>
      <c r="M498" s="2" t="str">
        <f t="shared" si="161"/>
        <v>No</v>
      </c>
      <c r="N498" s="2" t="str">
        <f t="shared" si="162"/>
        <v>No</v>
      </c>
      <c r="O498" s="2" t="str">
        <f t="shared" si="163"/>
        <v>No</v>
      </c>
      <c r="P498" s="2" t="str">
        <f t="shared" si="164"/>
        <v>No</v>
      </c>
    </row>
    <row r="499" spans="1:16" x14ac:dyDescent="0.25">
      <c r="A499" s="27">
        <v>15</v>
      </c>
      <c r="B499" s="120">
        <f>'Chart 15'!U34</f>
        <v>0</v>
      </c>
      <c r="C499" s="120">
        <f>'Chart 15'!V34</f>
        <v>0</v>
      </c>
      <c r="D499" s="120">
        <f>'Chart 15'!W34</f>
        <v>0</v>
      </c>
      <c r="E499" s="120">
        <f>'Chart 15'!X34</f>
        <v>0</v>
      </c>
      <c r="F499" s="121">
        <f>'Chart 15'!Y34</f>
        <v>0</v>
      </c>
      <c r="G499" s="120">
        <f>'Chart 15'!Z34</f>
        <v>0</v>
      </c>
      <c r="H499" s="120">
        <f>'Chart 15'!AA34</f>
        <v>0</v>
      </c>
      <c r="I499" s="2">
        <f>'Chart 15'!AB34</f>
        <v>0</v>
      </c>
      <c r="J499" s="2">
        <f>'Chart 15'!AC34</f>
        <v>0</v>
      </c>
      <c r="K499" s="2" cm="1">
        <f t="array" aca="1" ref="K499" ca="1">IF(B499=0,0,INDIRECT("MRN_"&amp;A499))</f>
        <v>0</v>
      </c>
      <c r="L499" s="2">
        <f t="shared" si="160"/>
        <v>0</v>
      </c>
      <c r="M499" s="2" t="str">
        <f t="shared" si="161"/>
        <v>No</v>
      </c>
      <c r="N499" s="2" t="str">
        <f t="shared" si="162"/>
        <v>No</v>
      </c>
      <c r="O499" s="2" t="str">
        <f t="shared" si="163"/>
        <v>No</v>
      </c>
      <c r="P499" s="2" t="str">
        <f t="shared" si="164"/>
        <v>No</v>
      </c>
    </row>
    <row r="500" spans="1:16" x14ac:dyDescent="0.25">
      <c r="A500" s="27">
        <v>15</v>
      </c>
      <c r="B500" s="120">
        <f>'Chart 15'!U35</f>
        <v>0</v>
      </c>
      <c r="C500" s="120">
        <f>'Chart 15'!V35</f>
        <v>0</v>
      </c>
      <c r="D500" s="120">
        <f>'Chart 15'!W35</f>
        <v>0</v>
      </c>
      <c r="E500" s="120">
        <f>'Chart 15'!X35</f>
        <v>0</v>
      </c>
      <c r="F500" s="121">
        <f>'Chart 15'!Y35</f>
        <v>0</v>
      </c>
      <c r="G500" s="120">
        <f>'Chart 15'!Z35</f>
        <v>0</v>
      </c>
      <c r="H500" s="120">
        <f>'Chart 15'!AA35</f>
        <v>0</v>
      </c>
      <c r="I500" s="2">
        <f>'Chart 15'!AB35</f>
        <v>0</v>
      </c>
      <c r="J500" s="2">
        <f>'Chart 15'!AC35</f>
        <v>0</v>
      </c>
      <c r="K500" s="2" cm="1">
        <f t="array" aca="1" ref="K500" ca="1">IF(B500=0,0,INDIRECT("MRN_"&amp;A500))</f>
        <v>0</v>
      </c>
      <c r="L500" s="2">
        <f t="shared" si="160"/>
        <v>0</v>
      </c>
      <c r="M500" s="2" t="str">
        <f t="shared" si="161"/>
        <v>No</v>
      </c>
      <c r="N500" s="2" t="str">
        <f t="shared" si="162"/>
        <v>No</v>
      </c>
      <c r="O500" s="2" t="str">
        <f t="shared" si="163"/>
        <v>No</v>
      </c>
      <c r="P500" s="2" t="str">
        <f t="shared" si="164"/>
        <v>No</v>
      </c>
    </row>
    <row r="501" spans="1:16" x14ac:dyDescent="0.25">
      <c r="A501" s="27">
        <v>15</v>
      </c>
      <c r="B501" s="120">
        <f>'Chart 15'!U36</f>
        <v>0</v>
      </c>
      <c r="C501" s="120">
        <f>'Chart 15'!V36</f>
        <v>0</v>
      </c>
      <c r="D501" s="120">
        <f>'Chart 15'!W36</f>
        <v>0</v>
      </c>
      <c r="E501" s="120">
        <f>'Chart 15'!X36</f>
        <v>0</v>
      </c>
      <c r="F501" s="121">
        <f>'Chart 15'!Y36</f>
        <v>0</v>
      </c>
      <c r="G501" s="120">
        <f>'Chart 15'!Z36</f>
        <v>0</v>
      </c>
      <c r="H501" s="120">
        <f>'Chart 15'!AA36</f>
        <v>0</v>
      </c>
      <c r="I501" s="2">
        <f>'Chart 15'!AB36</f>
        <v>0</v>
      </c>
      <c r="J501" s="2">
        <f>'Chart 15'!AC36</f>
        <v>0</v>
      </c>
      <c r="K501" s="2" cm="1">
        <f t="array" aca="1" ref="K501" ca="1">IF(B501=0,0,INDIRECT("MRN_"&amp;A501))</f>
        <v>0</v>
      </c>
      <c r="L501" s="2">
        <f t="shared" si="160"/>
        <v>0</v>
      </c>
      <c r="M501" s="2" t="str">
        <f t="shared" si="161"/>
        <v>No</v>
      </c>
      <c r="N501" s="2" t="str">
        <f t="shared" si="162"/>
        <v>No</v>
      </c>
      <c r="O501" s="2" t="str">
        <f t="shared" si="163"/>
        <v>No</v>
      </c>
      <c r="P501" s="2" t="str">
        <f t="shared" si="164"/>
        <v>No</v>
      </c>
    </row>
    <row r="502" spans="1:16" x14ac:dyDescent="0.25">
      <c r="A502" s="27">
        <v>15</v>
      </c>
      <c r="B502" s="120">
        <f>'Chart 15'!U37</f>
        <v>0</v>
      </c>
      <c r="C502" s="120">
        <f>'Chart 15'!V37</f>
        <v>0</v>
      </c>
      <c r="D502" s="120">
        <f>'Chart 15'!W37</f>
        <v>0</v>
      </c>
      <c r="E502" s="120">
        <f>'Chart 15'!X37</f>
        <v>0</v>
      </c>
      <c r="F502" s="121">
        <f>'Chart 15'!Y37</f>
        <v>0</v>
      </c>
      <c r="G502" s="120">
        <f>'Chart 15'!Z37</f>
        <v>0</v>
      </c>
      <c r="H502" s="120">
        <f>'Chart 15'!AA37</f>
        <v>0</v>
      </c>
      <c r="I502" s="2">
        <f>'Chart 15'!AB37</f>
        <v>0</v>
      </c>
      <c r="J502" s="2">
        <f>'Chart 15'!AC37</f>
        <v>0</v>
      </c>
      <c r="K502" s="2" cm="1">
        <f t="array" aca="1" ref="K502" ca="1">IF(B502=0,0,INDIRECT("MRN_"&amp;A502))</f>
        <v>0</v>
      </c>
      <c r="L502" s="2">
        <f t="shared" si="160"/>
        <v>0</v>
      </c>
      <c r="M502" s="2" t="str">
        <f t="shared" si="161"/>
        <v>No</v>
      </c>
      <c r="N502" s="2" t="str">
        <f t="shared" si="162"/>
        <v>No</v>
      </c>
      <c r="O502" s="2" t="str">
        <f t="shared" si="163"/>
        <v>No</v>
      </c>
      <c r="P502" s="2" t="str">
        <f t="shared" si="164"/>
        <v>No</v>
      </c>
    </row>
    <row r="503" spans="1:16" x14ac:dyDescent="0.25">
      <c r="A503" s="27">
        <v>15</v>
      </c>
      <c r="B503" s="120">
        <f>'Chart 15'!U38</f>
        <v>0</v>
      </c>
      <c r="C503" s="120">
        <f>'Chart 15'!V38</f>
        <v>0</v>
      </c>
      <c r="D503" s="120">
        <f>'Chart 15'!W38</f>
        <v>0</v>
      </c>
      <c r="E503" s="120">
        <f>'Chart 15'!X38</f>
        <v>0</v>
      </c>
      <c r="F503" s="121">
        <f>'Chart 15'!Y38</f>
        <v>0</v>
      </c>
      <c r="G503" s="120">
        <f>'Chart 15'!Z38</f>
        <v>0</v>
      </c>
      <c r="H503" s="120">
        <f>'Chart 15'!AA38</f>
        <v>0</v>
      </c>
      <c r="I503" s="2">
        <f>'Chart 15'!AB38</f>
        <v>0</v>
      </c>
      <c r="J503" s="2">
        <f>'Chart 15'!AC38</f>
        <v>0</v>
      </c>
      <c r="K503" s="2" cm="1">
        <f t="array" aca="1" ref="K503" ca="1">IF(B503=0,0,INDIRECT("MRN_"&amp;A503))</f>
        <v>0</v>
      </c>
      <c r="L503" s="2">
        <f t="shared" si="160"/>
        <v>0</v>
      </c>
      <c r="M503" s="2" t="str">
        <f t="shared" si="161"/>
        <v>No</v>
      </c>
      <c r="N503" s="2" t="str">
        <f t="shared" si="162"/>
        <v>No</v>
      </c>
      <c r="O503" s="2" t="str">
        <f t="shared" si="163"/>
        <v>No</v>
      </c>
      <c r="P503" s="2" t="str">
        <f t="shared" si="164"/>
        <v>No</v>
      </c>
    </row>
    <row r="504" spans="1:16" x14ac:dyDescent="0.25">
      <c r="A504" s="27">
        <v>16</v>
      </c>
      <c r="B504" s="120">
        <f>'Chart 16'!U9</f>
        <v>0</v>
      </c>
      <c r="C504" s="120">
        <f>'Chart 16'!V9</f>
        <v>0</v>
      </c>
      <c r="D504" s="120">
        <f>'Chart 16'!W9</f>
        <v>0</v>
      </c>
      <c r="E504" s="120">
        <f>'Chart 16'!X9</f>
        <v>0</v>
      </c>
      <c r="F504" s="121">
        <f>'Chart 16'!Y9</f>
        <v>0</v>
      </c>
      <c r="G504" s="120">
        <f>'Chart 16'!Z9</f>
        <v>0</v>
      </c>
      <c r="H504" s="120">
        <f>'Chart 16'!AA9</f>
        <v>0</v>
      </c>
      <c r="I504" s="2">
        <f>'Chart 16'!AB9</f>
        <v>0</v>
      </c>
      <c r="J504" s="2">
        <f>'Chart 16'!AC9</f>
        <v>0</v>
      </c>
      <c r="K504" s="2" cm="1">
        <f t="array" aca="1" ref="K504" ca="1">IF(B504=0,0,INDIRECT("MRN_"&amp;A504))</f>
        <v>0</v>
      </c>
      <c r="L504" s="2">
        <f t="shared" si="160"/>
        <v>0</v>
      </c>
      <c r="M504" s="2" t="str">
        <f t="shared" si="161"/>
        <v>No</v>
      </c>
      <c r="N504" s="2" t="str">
        <f t="shared" si="162"/>
        <v>No</v>
      </c>
      <c r="O504" s="2" t="str">
        <f t="shared" si="163"/>
        <v>No</v>
      </c>
      <c r="P504" s="2" t="str">
        <f t="shared" si="164"/>
        <v>No</v>
      </c>
    </row>
    <row r="505" spans="1:16" x14ac:dyDescent="0.25">
      <c r="A505" s="27">
        <v>16</v>
      </c>
      <c r="B505" s="120">
        <f>'Chart 16'!U10</f>
        <v>0</v>
      </c>
      <c r="C505" s="120">
        <f>'Chart 16'!V10</f>
        <v>0</v>
      </c>
      <c r="D505" s="120">
        <f>'Chart 16'!W10</f>
        <v>0</v>
      </c>
      <c r="E505" s="120">
        <f>'Chart 16'!X10</f>
        <v>0</v>
      </c>
      <c r="F505" s="121">
        <f>'Chart 16'!Y10</f>
        <v>0</v>
      </c>
      <c r="G505" s="120">
        <f>'Chart 16'!Z10</f>
        <v>0</v>
      </c>
      <c r="H505" s="120">
        <f>'Chart 16'!AA10</f>
        <v>0</v>
      </c>
      <c r="I505" s="2">
        <f>'Chart 16'!AB10</f>
        <v>0</v>
      </c>
      <c r="J505" s="2">
        <f>'Chart 16'!AC10</f>
        <v>0</v>
      </c>
      <c r="K505" s="2" cm="1">
        <f t="array" aca="1" ref="K505" ca="1">IF(B505=0,0,INDIRECT("MRN_"&amp;A505))</f>
        <v>0</v>
      </c>
      <c r="L505" s="2">
        <f t="shared" ref="L505:L566" si="165">IF(B505=0,0,"Chart_"&amp;A505)</f>
        <v>0</v>
      </c>
      <c r="M505" s="2" t="str">
        <f t="shared" ref="M505:M566" si="166">IF(I505=0,"No","Yes")</f>
        <v>No</v>
      </c>
      <c r="N505" s="2" t="str">
        <f t="shared" ref="N505:N566" si="167">IF(H505=0,"No","Yes")</f>
        <v>No</v>
      </c>
      <c r="O505" s="2" t="str">
        <f t="shared" ref="O505:O566" si="168">IF(N505="Yes","Yes","No")</f>
        <v>No</v>
      </c>
      <c r="P505" s="2" t="str">
        <f t="shared" ref="P505:P566" si="169">IF(M505="yes","Yes","No")</f>
        <v>No</v>
      </c>
    </row>
    <row r="506" spans="1:16" x14ac:dyDescent="0.25">
      <c r="A506" s="27">
        <v>16</v>
      </c>
      <c r="B506" s="120">
        <f>'Chart 16'!U11</f>
        <v>0</v>
      </c>
      <c r="C506" s="120">
        <f>'Chart 16'!V11</f>
        <v>0</v>
      </c>
      <c r="D506" s="120">
        <f>'Chart 16'!W11</f>
        <v>0</v>
      </c>
      <c r="E506" s="120">
        <f>'Chart 16'!X11</f>
        <v>0</v>
      </c>
      <c r="F506" s="121">
        <f>'Chart 16'!Y11</f>
        <v>0</v>
      </c>
      <c r="G506" s="120">
        <f>'Chart 16'!Z11</f>
        <v>0</v>
      </c>
      <c r="H506" s="120">
        <f>'Chart 16'!AA11</f>
        <v>0</v>
      </c>
      <c r="I506" s="2">
        <f>'Chart 16'!AB11</f>
        <v>0</v>
      </c>
      <c r="J506" s="2">
        <f>'Chart 16'!AC11</f>
        <v>0</v>
      </c>
      <c r="K506" s="2" cm="1">
        <f t="array" aca="1" ref="K506" ca="1">IF(B506=0,0,INDIRECT("MRN_"&amp;A506))</f>
        <v>0</v>
      </c>
      <c r="L506" s="2">
        <f t="shared" si="165"/>
        <v>0</v>
      </c>
      <c r="M506" s="2" t="str">
        <f t="shared" si="166"/>
        <v>No</v>
      </c>
      <c r="N506" s="2" t="str">
        <f t="shared" si="167"/>
        <v>No</v>
      </c>
      <c r="O506" s="2" t="str">
        <f t="shared" si="168"/>
        <v>No</v>
      </c>
      <c r="P506" s="2" t="str">
        <f t="shared" si="169"/>
        <v>No</v>
      </c>
    </row>
    <row r="507" spans="1:16" x14ac:dyDescent="0.25">
      <c r="A507" s="27">
        <v>16</v>
      </c>
      <c r="B507" s="120">
        <f>'Chart 16'!U12</f>
        <v>0</v>
      </c>
      <c r="C507" s="120">
        <f>'Chart 16'!V12</f>
        <v>0</v>
      </c>
      <c r="D507" s="120">
        <f>'Chart 16'!W12</f>
        <v>0</v>
      </c>
      <c r="E507" s="120">
        <f>'Chart 16'!X12</f>
        <v>0</v>
      </c>
      <c r="F507" s="121">
        <f>'Chart 16'!Y12</f>
        <v>0</v>
      </c>
      <c r="G507" s="120">
        <f>'Chart 16'!Z12</f>
        <v>0</v>
      </c>
      <c r="H507" s="120">
        <f>'Chart 16'!AA12</f>
        <v>0</v>
      </c>
      <c r="I507" s="2">
        <f>'Chart 16'!AB12</f>
        <v>0</v>
      </c>
      <c r="J507" s="2">
        <f>'Chart 16'!AC12</f>
        <v>0</v>
      </c>
      <c r="K507" s="2" cm="1">
        <f t="array" aca="1" ref="K507" ca="1">IF(B507=0,0,INDIRECT("MRN_"&amp;A507))</f>
        <v>0</v>
      </c>
      <c r="L507" s="2">
        <f t="shared" ref="L507:L534" si="170">IF(B507=0,0,"Chart_"&amp;A507)</f>
        <v>0</v>
      </c>
      <c r="M507" s="2" t="str">
        <f t="shared" ref="M507:M534" si="171">IF(I507=0,"No","Yes")</f>
        <v>No</v>
      </c>
      <c r="N507" s="2" t="str">
        <f t="shared" ref="N507:N534" si="172">IF(H507=0,"No","Yes")</f>
        <v>No</v>
      </c>
      <c r="O507" s="2" t="str">
        <f t="shared" ref="O507:O534" si="173">IF(N507="Yes","Yes","No")</f>
        <v>No</v>
      </c>
      <c r="P507" s="2" t="str">
        <f t="shared" ref="P507:P534" si="174">IF(M507="yes","Yes","No")</f>
        <v>No</v>
      </c>
    </row>
    <row r="508" spans="1:16" x14ac:dyDescent="0.25">
      <c r="A508" s="27">
        <v>16</v>
      </c>
      <c r="B508" s="120">
        <f>'Chart 16'!U13</f>
        <v>0</v>
      </c>
      <c r="C508" s="120">
        <f>'Chart 16'!V13</f>
        <v>0</v>
      </c>
      <c r="D508" s="120">
        <f>'Chart 16'!W13</f>
        <v>0</v>
      </c>
      <c r="E508" s="120">
        <f>'Chart 16'!X13</f>
        <v>0</v>
      </c>
      <c r="F508" s="121">
        <f>'Chart 16'!Y13</f>
        <v>0</v>
      </c>
      <c r="G508" s="120">
        <f>'Chart 16'!Z13</f>
        <v>0</v>
      </c>
      <c r="H508" s="120">
        <f>'Chart 16'!AA13</f>
        <v>0</v>
      </c>
      <c r="I508" s="2">
        <f>'Chart 16'!AB13</f>
        <v>0</v>
      </c>
      <c r="J508" s="2">
        <f>'Chart 16'!AC13</f>
        <v>0</v>
      </c>
      <c r="K508" s="2" cm="1">
        <f t="array" aca="1" ref="K508" ca="1">IF(B508=0,0,INDIRECT("MRN_"&amp;A508))</f>
        <v>0</v>
      </c>
      <c r="L508" s="2">
        <f t="shared" si="170"/>
        <v>0</v>
      </c>
      <c r="M508" s="2" t="str">
        <f t="shared" si="171"/>
        <v>No</v>
      </c>
      <c r="N508" s="2" t="str">
        <f t="shared" si="172"/>
        <v>No</v>
      </c>
      <c r="O508" s="2" t="str">
        <f t="shared" si="173"/>
        <v>No</v>
      </c>
      <c r="P508" s="2" t="str">
        <f t="shared" si="174"/>
        <v>No</v>
      </c>
    </row>
    <row r="509" spans="1:16" x14ac:dyDescent="0.25">
      <c r="A509" s="27">
        <v>16</v>
      </c>
      <c r="B509" s="120">
        <f>'Chart 16'!U14</f>
        <v>0</v>
      </c>
      <c r="C509" s="120">
        <f>'Chart 16'!V14</f>
        <v>0</v>
      </c>
      <c r="D509" s="120">
        <f>'Chart 16'!W14</f>
        <v>0</v>
      </c>
      <c r="E509" s="120">
        <f>'Chart 16'!X14</f>
        <v>0</v>
      </c>
      <c r="F509" s="121">
        <f>'Chart 16'!Y14</f>
        <v>0</v>
      </c>
      <c r="G509" s="120">
        <f>'Chart 16'!Z14</f>
        <v>0</v>
      </c>
      <c r="H509" s="120">
        <f>'Chart 16'!AA14</f>
        <v>0</v>
      </c>
      <c r="I509" s="2">
        <f>'Chart 16'!AB14</f>
        <v>0</v>
      </c>
      <c r="J509" s="2">
        <f>'Chart 16'!AC14</f>
        <v>0</v>
      </c>
      <c r="K509" s="2" cm="1">
        <f t="array" aca="1" ref="K509" ca="1">IF(B509=0,0,INDIRECT("MRN_"&amp;A509))</f>
        <v>0</v>
      </c>
      <c r="L509" s="2">
        <f t="shared" si="170"/>
        <v>0</v>
      </c>
      <c r="M509" s="2" t="str">
        <f t="shared" si="171"/>
        <v>No</v>
      </c>
      <c r="N509" s="2" t="str">
        <f t="shared" si="172"/>
        <v>No</v>
      </c>
      <c r="O509" s="2" t="str">
        <f t="shared" si="173"/>
        <v>No</v>
      </c>
      <c r="P509" s="2" t="str">
        <f t="shared" si="174"/>
        <v>No</v>
      </c>
    </row>
    <row r="510" spans="1:16" x14ac:dyDescent="0.25">
      <c r="A510" s="27">
        <v>16</v>
      </c>
      <c r="B510" s="120">
        <f>'Chart 16'!U15</f>
        <v>0</v>
      </c>
      <c r="C510" s="120">
        <f>'Chart 16'!V15</f>
        <v>0</v>
      </c>
      <c r="D510" s="120">
        <f>'Chart 16'!W15</f>
        <v>0</v>
      </c>
      <c r="E510" s="120">
        <f>'Chart 16'!X15</f>
        <v>0</v>
      </c>
      <c r="F510" s="121">
        <f>'Chart 16'!Y15</f>
        <v>0</v>
      </c>
      <c r="G510" s="120">
        <f>'Chart 16'!Z15</f>
        <v>0</v>
      </c>
      <c r="H510" s="120">
        <f>'Chart 16'!AA15</f>
        <v>0</v>
      </c>
      <c r="I510" s="2">
        <f>'Chart 16'!AB15</f>
        <v>0</v>
      </c>
      <c r="J510" s="2">
        <f>'Chart 16'!AC15</f>
        <v>0</v>
      </c>
      <c r="K510" s="2" cm="1">
        <f t="array" aca="1" ref="K510" ca="1">IF(B510=0,0,INDIRECT("MRN_"&amp;A510))</f>
        <v>0</v>
      </c>
      <c r="L510" s="2">
        <f t="shared" si="170"/>
        <v>0</v>
      </c>
      <c r="M510" s="2" t="str">
        <f t="shared" si="171"/>
        <v>No</v>
      </c>
      <c r="N510" s="2" t="str">
        <f t="shared" si="172"/>
        <v>No</v>
      </c>
      <c r="O510" s="2" t="str">
        <f t="shared" si="173"/>
        <v>No</v>
      </c>
      <c r="P510" s="2" t="str">
        <f t="shared" si="174"/>
        <v>No</v>
      </c>
    </row>
    <row r="511" spans="1:16" x14ac:dyDescent="0.25">
      <c r="A511" s="27">
        <v>16</v>
      </c>
      <c r="B511" s="120">
        <f>'Chart 16'!U16</f>
        <v>0</v>
      </c>
      <c r="C511" s="120">
        <f>'Chart 16'!V16</f>
        <v>0</v>
      </c>
      <c r="D511" s="120">
        <f>'Chart 16'!W16</f>
        <v>0</v>
      </c>
      <c r="E511" s="120">
        <f>'Chart 16'!X16</f>
        <v>0</v>
      </c>
      <c r="F511" s="121">
        <f>'Chart 16'!Y16</f>
        <v>0</v>
      </c>
      <c r="G511" s="120">
        <f>'Chart 16'!Z16</f>
        <v>0</v>
      </c>
      <c r="H511" s="120">
        <f>'Chart 16'!AA16</f>
        <v>0</v>
      </c>
      <c r="I511" s="2">
        <f>'Chart 16'!AB16</f>
        <v>0</v>
      </c>
      <c r="J511" s="2">
        <f>'Chart 16'!AC16</f>
        <v>0</v>
      </c>
      <c r="K511" s="2" cm="1">
        <f t="array" aca="1" ref="K511" ca="1">IF(B511=0,0,INDIRECT("MRN_"&amp;A511))</f>
        <v>0</v>
      </c>
      <c r="L511" s="2">
        <f t="shared" si="170"/>
        <v>0</v>
      </c>
      <c r="M511" s="2" t="str">
        <f t="shared" si="171"/>
        <v>No</v>
      </c>
      <c r="N511" s="2" t="str">
        <f t="shared" si="172"/>
        <v>No</v>
      </c>
      <c r="O511" s="2" t="str">
        <f t="shared" si="173"/>
        <v>No</v>
      </c>
      <c r="P511" s="2" t="str">
        <f t="shared" si="174"/>
        <v>No</v>
      </c>
    </row>
    <row r="512" spans="1:16" x14ac:dyDescent="0.25">
      <c r="A512" s="27">
        <v>16</v>
      </c>
      <c r="B512" s="120">
        <f>'Chart 16'!U17</f>
        <v>0</v>
      </c>
      <c r="C512" s="120">
        <f>'Chart 16'!V17</f>
        <v>0</v>
      </c>
      <c r="D512" s="120">
        <f>'Chart 16'!W17</f>
        <v>0</v>
      </c>
      <c r="E512" s="120">
        <f>'Chart 16'!X17</f>
        <v>0</v>
      </c>
      <c r="F512" s="121">
        <f>'Chart 16'!Y17</f>
        <v>0</v>
      </c>
      <c r="G512" s="120">
        <f>'Chart 16'!Z17</f>
        <v>0</v>
      </c>
      <c r="H512" s="120">
        <f>'Chart 16'!AA17</f>
        <v>0</v>
      </c>
      <c r="I512" s="2">
        <f>'Chart 16'!AB17</f>
        <v>0</v>
      </c>
      <c r="J512" s="2">
        <f>'Chart 16'!AC17</f>
        <v>0</v>
      </c>
      <c r="K512" s="2" cm="1">
        <f t="array" aca="1" ref="K512" ca="1">IF(B512=0,0,INDIRECT("MRN_"&amp;A512))</f>
        <v>0</v>
      </c>
      <c r="L512" s="2">
        <f t="shared" si="170"/>
        <v>0</v>
      </c>
      <c r="M512" s="2" t="str">
        <f t="shared" si="171"/>
        <v>No</v>
      </c>
      <c r="N512" s="2" t="str">
        <f t="shared" si="172"/>
        <v>No</v>
      </c>
      <c r="O512" s="2" t="str">
        <f t="shared" si="173"/>
        <v>No</v>
      </c>
      <c r="P512" s="2" t="str">
        <f t="shared" si="174"/>
        <v>No</v>
      </c>
    </row>
    <row r="513" spans="1:16" x14ac:dyDescent="0.25">
      <c r="A513" s="27">
        <v>16</v>
      </c>
      <c r="B513" s="120">
        <f>'Chart 16'!U18</f>
        <v>0</v>
      </c>
      <c r="C513" s="120">
        <f>'Chart 16'!V18</f>
        <v>0</v>
      </c>
      <c r="D513" s="120">
        <f>'Chart 16'!W18</f>
        <v>0</v>
      </c>
      <c r="E513" s="120">
        <f>'Chart 16'!X18</f>
        <v>0</v>
      </c>
      <c r="F513" s="121">
        <f>'Chart 16'!Y18</f>
        <v>0</v>
      </c>
      <c r="G513" s="120">
        <f>'Chart 16'!Z18</f>
        <v>0</v>
      </c>
      <c r="H513" s="120">
        <f>'Chart 16'!AA18</f>
        <v>0</v>
      </c>
      <c r="I513" s="2">
        <f>'Chart 16'!AB18</f>
        <v>0</v>
      </c>
      <c r="J513" s="2">
        <f>'Chart 16'!AC18</f>
        <v>0</v>
      </c>
      <c r="K513" s="2" cm="1">
        <f t="array" aca="1" ref="K513" ca="1">IF(B513=0,0,INDIRECT("MRN_"&amp;A513))</f>
        <v>0</v>
      </c>
      <c r="L513" s="2">
        <f t="shared" si="170"/>
        <v>0</v>
      </c>
      <c r="M513" s="2" t="str">
        <f t="shared" si="171"/>
        <v>No</v>
      </c>
      <c r="N513" s="2" t="str">
        <f t="shared" si="172"/>
        <v>No</v>
      </c>
      <c r="O513" s="2" t="str">
        <f t="shared" si="173"/>
        <v>No</v>
      </c>
      <c r="P513" s="2" t="str">
        <f t="shared" si="174"/>
        <v>No</v>
      </c>
    </row>
    <row r="514" spans="1:16" x14ac:dyDescent="0.25">
      <c r="A514" s="27">
        <v>16</v>
      </c>
      <c r="B514" s="120">
        <f>'Chart 16'!U19</f>
        <v>0</v>
      </c>
      <c r="C514" s="120">
        <f>'Chart 16'!V19</f>
        <v>0</v>
      </c>
      <c r="D514" s="120">
        <f>'Chart 16'!W19</f>
        <v>0</v>
      </c>
      <c r="E514" s="120">
        <f>'Chart 16'!X19</f>
        <v>0</v>
      </c>
      <c r="F514" s="121">
        <f>'Chart 16'!Y19</f>
        <v>0</v>
      </c>
      <c r="G514" s="120">
        <f>'Chart 16'!Z19</f>
        <v>0</v>
      </c>
      <c r="H514" s="120">
        <f>'Chart 16'!AA19</f>
        <v>0</v>
      </c>
      <c r="I514" s="2">
        <f>'Chart 16'!AB19</f>
        <v>0</v>
      </c>
      <c r="J514" s="2">
        <f>'Chart 16'!AC19</f>
        <v>0</v>
      </c>
      <c r="K514" s="2" cm="1">
        <f t="array" aca="1" ref="K514" ca="1">IF(B514=0,0,INDIRECT("MRN_"&amp;A514))</f>
        <v>0</v>
      </c>
      <c r="L514" s="2">
        <f t="shared" si="170"/>
        <v>0</v>
      </c>
      <c r="M514" s="2" t="str">
        <f t="shared" si="171"/>
        <v>No</v>
      </c>
      <c r="N514" s="2" t="str">
        <f t="shared" si="172"/>
        <v>No</v>
      </c>
      <c r="O514" s="2" t="str">
        <f t="shared" si="173"/>
        <v>No</v>
      </c>
      <c r="P514" s="2" t="str">
        <f t="shared" si="174"/>
        <v>No</v>
      </c>
    </row>
    <row r="515" spans="1:16" x14ac:dyDescent="0.25">
      <c r="A515" s="27">
        <v>16</v>
      </c>
      <c r="B515" s="120">
        <f>'Chart 16'!U20</f>
        <v>0</v>
      </c>
      <c r="C515" s="120">
        <f>'Chart 16'!V20</f>
        <v>0</v>
      </c>
      <c r="D515" s="120">
        <f>'Chart 16'!W20</f>
        <v>0</v>
      </c>
      <c r="E515" s="120">
        <f>'Chart 16'!X20</f>
        <v>0</v>
      </c>
      <c r="F515" s="121">
        <f>'Chart 16'!Y20</f>
        <v>0</v>
      </c>
      <c r="G515" s="120">
        <f>'Chart 16'!Z20</f>
        <v>0</v>
      </c>
      <c r="H515" s="120">
        <f>'Chart 16'!AA20</f>
        <v>0</v>
      </c>
      <c r="I515" s="2">
        <f>'Chart 16'!AB20</f>
        <v>0</v>
      </c>
      <c r="J515" s="2">
        <f>'Chart 16'!AC20</f>
        <v>0</v>
      </c>
      <c r="K515" s="2" cm="1">
        <f t="array" aca="1" ref="K515" ca="1">IF(B515=0,0,INDIRECT("MRN_"&amp;A515))</f>
        <v>0</v>
      </c>
      <c r="L515" s="2">
        <f t="shared" si="170"/>
        <v>0</v>
      </c>
      <c r="M515" s="2" t="str">
        <f t="shared" si="171"/>
        <v>No</v>
      </c>
      <c r="N515" s="2" t="str">
        <f t="shared" si="172"/>
        <v>No</v>
      </c>
      <c r="O515" s="2" t="str">
        <f t="shared" si="173"/>
        <v>No</v>
      </c>
      <c r="P515" s="2" t="str">
        <f t="shared" si="174"/>
        <v>No</v>
      </c>
    </row>
    <row r="516" spans="1:16" x14ac:dyDescent="0.25">
      <c r="A516" s="27">
        <v>16</v>
      </c>
      <c r="B516" s="120">
        <f>'Chart 16'!U21</f>
        <v>0</v>
      </c>
      <c r="C516" s="120">
        <f>'Chart 16'!V21</f>
        <v>0</v>
      </c>
      <c r="D516" s="120">
        <f>'Chart 16'!W21</f>
        <v>0</v>
      </c>
      <c r="E516" s="120">
        <f>'Chart 16'!X21</f>
        <v>0</v>
      </c>
      <c r="F516" s="121">
        <f>'Chart 16'!Y21</f>
        <v>0</v>
      </c>
      <c r="G516" s="120">
        <f>'Chart 16'!Z21</f>
        <v>0</v>
      </c>
      <c r="H516" s="120">
        <f>'Chart 16'!AA21</f>
        <v>0</v>
      </c>
      <c r="I516" s="2">
        <f>'Chart 16'!AB21</f>
        <v>0</v>
      </c>
      <c r="J516" s="2">
        <f>'Chart 16'!AC21</f>
        <v>0</v>
      </c>
      <c r="K516" s="2" cm="1">
        <f t="array" aca="1" ref="K516" ca="1">IF(B516=0,0,INDIRECT("MRN_"&amp;A516))</f>
        <v>0</v>
      </c>
      <c r="L516" s="2">
        <f t="shared" si="170"/>
        <v>0</v>
      </c>
      <c r="M516" s="2" t="str">
        <f t="shared" si="171"/>
        <v>No</v>
      </c>
      <c r="N516" s="2" t="str">
        <f t="shared" si="172"/>
        <v>No</v>
      </c>
      <c r="O516" s="2" t="str">
        <f t="shared" si="173"/>
        <v>No</v>
      </c>
      <c r="P516" s="2" t="str">
        <f t="shared" si="174"/>
        <v>No</v>
      </c>
    </row>
    <row r="517" spans="1:16" x14ac:dyDescent="0.25">
      <c r="A517" s="27">
        <v>16</v>
      </c>
      <c r="B517" s="120">
        <f>'Chart 16'!U22</f>
        <v>0</v>
      </c>
      <c r="C517" s="120">
        <f>'Chart 16'!V22</f>
        <v>0</v>
      </c>
      <c r="D517" s="120">
        <f>'Chart 16'!W22</f>
        <v>0</v>
      </c>
      <c r="E517" s="120">
        <f>'Chart 16'!X22</f>
        <v>0</v>
      </c>
      <c r="F517" s="121">
        <f>'Chart 16'!Y22</f>
        <v>0</v>
      </c>
      <c r="G517" s="120">
        <f>'Chart 16'!Z22</f>
        <v>0</v>
      </c>
      <c r="H517" s="120">
        <f>'Chart 16'!AA22</f>
        <v>0</v>
      </c>
      <c r="I517" s="2">
        <f>'Chart 16'!AB22</f>
        <v>0</v>
      </c>
      <c r="J517" s="2">
        <f>'Chart 16'!AC22</f>
        <v>0</v>
      </c>
      <c r="K517" s="2" cm="1">
        <f t="array" aca="1" ref="K517" ca="1">IF(B517=0,0,INDIRECT("MRN_"&amp;A517))</f>
        <v>0</v>
      </c>
      <c r="L517" s="2">
        <f t="shared" si="170"/>
        <v>0</v>
      </c>
      <c r="M517" s="2" t="str">
        <f t="shared" si="171"/>
        <v>No</v>
      </c>
      <c r="N517" s="2" t="str">
        <f t="shared" si="172"/>
        <v>No</v>
      </c>
      <c r="O517" s="2" t="str">
        <f t="shared" si="173"/>
        <v>No</v>
      </c>
      <c r="P517" s="2" t="str">
        <f t="shared" si="174"/>
        <v>No</v>
      </c>
    </row>
    <row r="518" spans="1:16" x14ac:dyDescent="0.25">
      <c r="A518" s="27">
        <v>16</v>
      </c>
      <c r="B518" s="120">
        <f>'Chart 16'!U23</f>
        <v>0</v>
      </c>
      <c r="C518" s="120">
        <f>'Chart 16'!V23</f>
        <v>0</v>
      </c>
      <c r="D518" s="120">
        <f>'Chart 16'!W23</f>
        <v>0</v>
      </c>
      <c r="E518" s="120">
        <f>'Chart 16'!X23</f>
        <v>0</v>
      </c>
      <c r="F518" s="121">
        <f>'Chart 16'!Y23</f>
        <v>0</v>
      </c>
      <c r="G518" s="120">
        <f>'Chart 16'!Z23</f>
        <v>0</v>
      </c>
      <c r="H518" s="120">
        <f>'Chart 16'!AA23</f>
        <v>0</v>
      </c>
      <c r="I518" s="2">
        <f>'Chart 16'!AB23</f>
        <v>0</v>
      </c>
      <c r="J518" s="2">
        <f>'Chart 16'!AC23</f>
        <v>0</v>
      </c>
      <c r="K518" s="2" cm="1">
        <f t="array" aca="1" ref="K518" ca="1">IF(B518=0,0,INDIRECT("MRN_"&amp;A518))</f>
        <v>0</v>
      </c>
      <c r="L518" s="2">
        <f t="shared" si="170"/>
        <v>0</v>
      </c>
      <c r="M518" s="2" t="str">
        <f t="shared" si="171"/>
        <v>No</v>
      </c>
      <c r="N518" s="2" t="str">
        <f t="shared" si="172"/>
        <v>No</v>
      </c>
      <c r="O518" s="2" t="str">
        <f t="shared" si="173"/>
        <v>No</v>
      </c>
      <c r="P518" s="2" t="str">
        <f t="shared" si="174"/>
        <v>No</v>
      </c>
    </row>
    <row r="519" spans="1:16" x14ac:dyDescent="0.25">
      <c r="A519" s="27">
        <v>16</v>
      </c>
      <c r="B519" s="120">
        <f>'Chart 16'!U24</f>
        <v>0</v>
      </c>
      <c r="C519" s="120">
        <f>'Chart 16'!V24</f>
        <v>0</v>
      </c>
      <c r="D519" s="120">
        <f>'Chart 16'!W24</f>
        <v>0</v>
      </c>
      <c r="E519" s="120">
        <f>'Chart 16'!X24</f>
        <v>0</v>
      </c>
      <c r="F519" s="121">
        <f>'Chart 16'!Y24</f>
        <v>0</v>
      </c>
      <c r="G519" s="120">
        <f>'Chart 16'!Z24</f>
        <v>0</v>
      </c>
      <c r="H519" s="120">
        <f>'Chart 16'!AA24</f>
        <v>0</v>
      </c>
      <c r="I519" s="2">
        <f>'Chart 16'!AB24</f>
        <v>0</v>
      </c>
      <c r="J519" s="2">
        <f>'Chart 16'!AC24</f>
        <v>0</v>
      </c>
      <c r="K519" s="2" cm="1">
        <f t="array" aca="1" ref="K519" ca="1">IF(B519=0,0,INDIRECT("MRN_"&amp;A519))</f>
        <v>0</v>
      </c>
      <c r="L519" s="2">
        <f t="shared" si="170"/>
        <v>0</v>
      </c>
      <c r="M519" s="2" t="str">
        <f t="shared" si="171"/>
        <v>No</v>
      </c>
      <c r="N519" s="2" t="str">
        <f t="shared" si="172"/>
        <v>No</v>
      </c>
      <c r="O519" s="2" t="str">
        <f t="shared" si="173"/>
        <v>No</v>
      </c>
      <c r="P519" s="2" t="str">
        <f t="shared" si="174"/>
        <v>No</v>
      </c>
    </row>
    <row r="520" spans="1:16" x14ac:dyDescent="0.25">
      <c r="A520" s="27">
        <v>16</v>
      </c>
      <c r="B520" s="120">
        <f>'Chart 16'!U25</f>
        <v>0</v>
      </c>
      <c r="C520" s="120">
        <f>'Chart 16'!V25</f>
        <v>0</v>
      </c>
      <c r="D520" s="120">
        <f>'Chart 16'!W25</f>
        <v>0</v>
      </c>
      <c r="E520" s="120">
        <f>'Chart 16'!X25</f>
        <v>0</v>
      </c>
      <c r="F520" s="121">
        <f>'Chart 16'!Y25</f>
        <v>0</v>
      </c>
      <c r="G520" s="120">
        <f>'Chart 16'!Z25</f>
        <v>0</v>
      </c>
      <c r="H520" s="120">
        <f>'Chart 16'!AA25</f>
        <v>0</v>
      </c>
      <c r="I520" s="2">
        <f>'Chart 16'!AB25</f>
        <v>0</v>
      </c>
      <c r="J520" s="2">
        <f>'Chart 16'!AC25</f>
        <v>0</v>
      </c>
      <c r="K520" s="2" cm="1">
        <f t="array" aca="1" ref="K520" ca="1">IF(B520=0,0,INDIRECT("MRN_"&amp;A520))</f>
        <v>0</v>
      </c>
      <c r="L520" s="2">
        <f t="shared" si="170"/>
        <v>0</v>
      </c>
      <c r="M520" s="2" t="str">
        <f t="shared" si="171"/>
        <v>No</v>
      </c>
      <c r="N520" s="2" t="str">
        <f t="shared" si="172"/>
        <v>No</v>
      </c>
      <c r="O520" s="2" t="str">
        <f t="shared" si="173"/>
        <v>No</v>
      </c>
      <c r="P520" s="2" t="str">
        <f t="shared" si="174"/>
        <v>No</v>
      </c>
    </row>
    <row r="521" spans="1:16" x14ac:dyDescent="0.25">
      <c r="A521" s="27">
        <v>16</v>
      </c>
      <c r="B521" s="120">
        <f>'Chart 16'!U26</f>
        <v>0</v>
      </c>
      <c r="C521" s="120">
        <f>'Chart 16'!V26</f>
        <v>0</v>
      </c>
      <c r="D521" s="120">
        <f>'Chart 16'!W26</f>
        <v>0</v>
      </c>
      <c r="E521" s="120">
        <f>'Chart 16'!X26</f>
        <v>0</v>
      </c>
      <c r="F521" s="121">
        <f>'Chart 16'!Y26</f>
        <v>0</v>
      </c>
      <c r="G521" s="120">
        <f>'Chart 16'!Z26</f>
        <v>0</v>
      </c>
      <c r="H521" s="120">
        <f>'Chart 16'!AA26</f>
        <v>0</v>
      </c>
      <c r="I521" s="2">
        <f>'Chart 16'!AB26</f>
        <v>0</v>
      </c>
      <c r="J521" s="2">
        <f>'Chart 16'!AC26</f>
        <v>0</v>
      </c>
      <c r="K521" s="2" cm="1">
        <f t="array" aca="1" ref="K521" ca="1">IF(B521=0,0,INDIRECT("MRN_"&amp;A521))</f>
        <v>0</v>
      </c>
      <c r="L521" s="2">
        <f t="shared" si="170"/>
        <v>0</v>
      </c>
      <c r="M521" s="2" t="str">
        <f t="shared" si="171"/>
        <v>No</v>
      </c>
      <c r="N521" s="2" t="str">
        <f t="shared" si="172"/>
        <v>No</v>
      </c>
      <c r="O521" s="2" t="str">
        <f t="shared" si="173"/>
        <v>No</v>
      </c>
      <c r="P521" s="2" t="str">
        <f t="shared" si="174"/>
        <v>No</v>
      </c>
    </row>
    <row r="522" spans="1:16" x14ac:dyDescent="0.25">
      <c r="A522" s="27">
        <v>16</v>
      </c>
      <c r="B522" s="120">
        <f>'Chart 16'!U27</f>
        <v>0</v>
      </c>
      <c r="C522" s="120">
        <f>'Chart 16'!V27</f>
        <v>0</v>
      </c>
      <c r="D522" s="120">
        <f>'Chart 16'!W27</f>
        <v>0</v>
      </c>
      <c r="E522" s="120">
        <f>'Chart 16'!X27</f>
        <v>0</v>
      </c>
      <c r="F522" s="121">
        <f>'Chart 16'!Y27</f>
        <v>0</v>
      </c>
      <c r="G522" s="120">
        <f>'Chart 16'!Z27</f>
        <v>0</v>
      </c>
      <c r="H522" s="120">
        <f>'Chart 16'!AA27</f>
        <v>0</v>
      </c>
      <c r="I522" s="2">
        <f>'Chart 16'!AB27</f>
        <v>0</v>
      </c>
      <c r="J522" s="2">
        <f>'Chart 16'!AC27</f>
        <v>0</v>
      </c>
      <c r="K522" s="2" cm="1">
        <f t="array" aca="1" ref="K522" ca="1">IF(B522=0,0,INDIRECT("MRN_"&amp;A522))</f>
        <v>0</v>
      </c>
      <c r="L522" s="2">
        <f t="shared" si="170"/>
        <v>0</v>
      </c>
      <c r="M522" s="2" t="str">
        <f t="shared" si="171"/>
        <v>No</v>
      </c>
      <c r="N522" s="2" t="str">
        <f t="shared" si="172"/>
        <v>No</v>
      </c>
      <c r="O522" s="2" t="str">
        <f t="shared" si="173"/>
        <v>No</v>
      </c>
      <c r="P522" s="2" t="str">
        <f t="shared" si="174"/>
        <v>No</v>
      </c>
    </row>
    <row r="523" spans="1:16" x14ac:dyDescent="0.25">
      <c r="A523" s="27">
        <v>16</v>
      </c>
      <c r="B523" s="120">
        <f>'Chart 16'!U28</f>
        <v>0</v>
      </c>
      <c r="C523" s="120">
        <f>'Chart 16'!V28</f>
        <v>0</v>
      </c>
      <c r="D523" s="120">
        <f>'Chart 16'!W28</f>
        <v>0</v>
      </c>
      <c r="E523" s="120">
        <f>'Chart 16'!X28</f>
        <v>0</v>
      </c>
      <c r="F523" s="121">
        <f>'Chart 16'!Y28</f>
        <v>0</v>
      </c>
      <c r="G523" s="120">
        <f>'Chart 16'!Z28</f>
        <v>0</v>
      </c>
      <c r="H523" s="120">
        <f>'Chart 16'!AA28</f>
        <v>0</v>
      </c>
      <c r="I523" s="2">
        <f>'Chart 16'!AB28</f>
        <v>0</v>
      </c>
      <c r="J523" s="2">
        <f>'Chart 16'!AC28</f>
        <v>0</v>
      </c>
      <c r="K523" s="2" cm="1">
        <f t="array" aca="1" ref="K523" ca="1">IF(B523=0,0,INDIRECT("MRN_"&amp;A523))</f>
        <v>0</v>
      </c>
      <c r="L523" s="2">
        <f t="shared" si="170"/>
        <v>0</v>
      </c>
      <c r="M523" s="2" t="str">
        <f t="shared" si="171"/>
        <v>No</v>
      </c>
      <c r="N523" s="2" t="str">
        <f t="shared" si="172"/>
        <v>No</v>
      </c>
      <c r="O523" s="2" t="str">
        <f t="shared" si="173"/>
        <v>No</v>
      </c>
      <c r="P523" s="2" t="str">
        <f t="shared" si="174"/>
        <v>No</v>
      </c>
    </row>
    <row r="524" spans="1:16" x14ac:dyDescent="0.25">
      <c r="A524" s="27">
        <v>16</v>
      </c>
      <c r="B524" s="120">
        <f>'Chart 16'!U29</f>
        <v>0</v>
      </c>
      <c r="C524" s="120">
        <f>'Chart 16'!V29</f>
        <v>0</v>
      </c>
      <c r="D524" s="120">
        <f>'Chart 16'!W29</f>
        <v>0</v>
      </c>
      <c r="E524" s="120">
        <f>'Chart 16'!X29</f>
        <v>0</v>
      </c>
      <c r="F524" s="121">
        <f>'Chart 16'!Y29</f>
        <v>0</v>
      </c>
      <c r="G524" s="120">
        <f>'Chart 16'!Z29</f>
        <v>0</v>
      </c>
      <c r="H524" s="120">
        <f>'Chart 16'!AA29</f>
        <v>0</v>
      </c>
      <c r="I524" s="2">
        <f>'Chart 16'!AB29</f>
        <v>0</v>
      </c>
      <c r="J524" s="2">
        <f>'Chart 16'!AC29</f>
        <v>0</v>
      </c>
      <c r="K524" s="2" cm="1">
        <f t="array" aca="1" ref="K524" ca="1">IF(B524=0,0,INDIRECT("MRN_"&amp;A524))</f>
        <v>0</v>
      </c>
      <c r="L524" s="2">
        <f t="shared" si="170"/>
        <v>0</v>
      </c>
      <c r="M524" s="2" t="str">
        <f t="shared" si="171"/>
        <v>No</v>
      </c>
      <c r="N524" s="2" t="str">
        <f t="shared" si="172"/>
        <v>No</v>
      </c>
      <c r="O524" s="2" t="str">
        <f t="shared" si="173"/>
        <v>No</v>
      </c>
      <c r="P524" s="2" t="str">
        <f t="shared" si="174"/>
        <v>No</v>
      </c>
    </row>
    <row r="525" spans="1:16" x14ac:dyDescent="0.25">
      <c r="A525" s="27">
        <v>16</v>
      </c>
      <c r="B525" s="120">
        <f>'Chart 16'!U30</f>
        <v>0</v>
      </c>
      <c r="C525" s="120">
        <f>'Chart 16'!V30</f>
        <v>0</v>
      </c>
      <c r="D525" s="120">
        <f>'Chart 16'!W30</f>
        <v>0</v>
      </c>
      <c r="E525" s="120">
        <f>'Chart 16'!X30</f>
        <v>0</v>
      </c>
      <c r="F525" s="121">
        <f>'Chart 16'!Y30</f>
        <v>0</v>
      </c>
      <c r="G525" s="120">
        <f>'Chart 16'!Z30</f>
        <v>0</v>
      </c>
      <c r="H525" s="120">
        <f>'Chart 16'!AA30</f>
        <v>0</v>
      </c>
      <c r="I525" s="2">
        <f>'Chart 16'!AB30</f>
        <v>0</v>
      </c>
      <c r="J525" s="2">
        <f>'Chart 16'!AC30</f>
        <v>0</v>
      </c>
      <c r="K525" s="2" cm="1">
        <f t="array" aca="1" ref="K525" ca="1">IF(B525=0,0,INDIRECT("MRN_"&amp;A525))</f>
        <v>0</v>
      </c>
      <c r="L525" s="2">
        <f t="shared" si="170"/>
        <v>0</v>
      </c>
      <c r="M525" s="2" t="str">
        <f t="shared" si="171"/>
        <v>No</v>
      </c>
      <c r="N525" s="2" t="str">
        <f t="shared" si="172"/>
        <v>No</v>
      </c>
      <c r="O525" s="2" t="str">
        <f t="shared" si="173"/>
        <v>No</v>
      </c>
      <c r="P525" s="2" t="str">
        <f t="shared" si="174"/>
        <v>No</v>
      </c>
    </row>
    <row r="526" spans="1:16" x14ac:dyDescent="0.25">
      <c r="A526" s="27">
        <v>16</v>
      </c>
      <c r="B526" s="120">
        <f>'Chart 16'!U31</f>
        <v>0</v>
      </c>
      <c r="C526" s="120">
        <f>'Chart 16'!V31</f>
        <v>0</v>
      </c>
      <c r="D526" s="120">
        <f>'Chart 16'!W31</f>
        <v>0</v>
      </c>
      <c r="E526" s="120">
        <f>'Chart 16'!X31</f>
        <v>0</v>
      </c>
      <c r="F526" s="121">
        <f>'Chart 16'!Y31</f>
        <v>0</v>
      </c>
      <c r="G526" s="120">
        <f>'Chart 16'!Z31</f>
        <v>0</v>
      </c>
      <c r="H526" s="120">
        <f>'Chart 16'!AA31</f>
        <v>0</v>
      </c>
      <c r="I526" s="2">
        <f>'Chart 16'!AB31</f>
        <v>0</v>
      </c>
      <c r="J526" s="2">
        <f>'Chart 16'!AC31</f>
        <v>0</v>
      </c>
      <c r="K526" s="2" cm="1">
        <f t="array" aca="1" ref="K526" ca="1">IF(B526=0,0,INDIRECT("MRN_"&amp;A526))</f>
        <v>0</v>
      </c>
      <c r="L526" s="2">
        <f t="shared" si="170"/>
        <v>0</v>
      </c>
      <c r="M526" s="2" t="str">
        <f t="shared" si="171"/>
        <v>No</v>
      </c>
      <c r="N526" s="2" t="str">
        <f t="shared" si="172"/>
        <v>No</v>
      </c>
      <c r="O526" s="2" t="str">
        <f t="shared" si="173"/>
        <v>No</v>
      </c>
      <c r="P526" s="2" t="str">
        <f t="shared" si="174"/>
        <v>No</v>
      </c>
    </row>
    <row r="527" spans="1:16" x14ac:dyDescent="0.25">
      <c r="A527" s="27">
        <v>16</v>
      </c>
      <c r="B527" s="120">
        <f>'Chart 16'!U32</f>
        <v>0</v>
      </c>
      <c r="C527" s="120">
        <f>'Chart 16'!V32</f>
        <v>0</v>
      </c>
      <c r="D527" s="120">
        <f>'Chart 16'!W32</f>
        <v>0</v>
      </c>
      <c r="E527" s="120">
        <f>'Chart 16'!X32</f>
        <v>0</v>
      </c>
      <c r="F527" s="121">
        <f>'Chart 16'!Y32</f>
        <v>0</v>
      </c>
      <c r="G527" s="120">
        <f>'Chart 16'!Z32</f>
        <v>0</v>
      </c>
      <c r="H527" s="120">
        <f>'Chart 16'!AA32</f>
        <v>0</v>
      </c>
      <c r="I527" s="2">
        <f>'Chart 16'!AB32</f>
        <v>0</v>
      </c>
      <c r="J527" s="2">
        <f>'Chart 16'!AC32</f>
        <v>0</v>
      </c>
      <c r="K527" s="2" cm="1">
        <f t="array" aca="1" ref="K527" ca="1">IF(B527=0,0,INDIRECT("MRN_"&amp;A527))</f>
        <v>0</v>
      </c>
      <c r="L527" s="2">
        <f t="shared" si="170"/>
        <v>0</v>
      </c>
      <c r="M527" s="2" t="str">
        <f t="shared" si="171"/>
        <v>No</v>
      </c>
      <c r="N527" s="2" t="str">
        <f t="shared" si="172"/>
        <v>No</v>
      </c>
      <c r="O527" s="2" t="str">
        <f t="shared" si="173"/>
        <v>No</v>
      </c>
      <c r="P527" s="2" t="str">
        <f t="shared" si="174"/>
        <v>No</v>
      </c>
    </row>
    <row r="528" spans="1:16" x14ac:dyDescent="0.25">
      <c r="A528" s="27">
        <v>16</v>
      </c>
      <c r="B528" s="120">
        <f>'Chart 16'!U33</f>
        <v>0</v>
      </c>
      <c r="C528" s="120">
        <f>'Chart 16'!V33</f>
        <v>0</v>
      </c>
      <c r="D528" s="120">
        <f>'Chart 16'!W33</f>
        <v>0</v>
      </c>
      <c r="E528" s="120">
        <f>'Chart 16'!X33</f>
        <v>0</v>
      </c>
      <c r="F528" s="121">
        <f>'Chart 16'!Y33</f>
        <v>0</v>
      </c>
      <c r="G528" s="120">
        <f>'Chart 16'!Z33</f>
        <v>0</v>
      </c>
      <c r="H528" s="120">
        <f>'Chart 16'!AA33</f>
        <v>0</v>
      </c>
      <c r="I528" s="2">
        <f>'Chart 16'!AB33</f>
        <v>0</v>
      </c>
      <c r="J528" s="2">
        <f>'Chart 16'!AC33</f>
        <v>0</v>
      </c>
      <c r="K528" s="2" cm="1">
        <f t="array" aca="1" ref="K528" ca="1">IF(B528=0,0,INDIRECT("MRN_"&amp;A528))</f>
        <v>0</v>
      </c>
      <c r="L528" s="2">
        <f t="shared" si="170"/>
        <v>0</v>
      </c>
      <c r="M528" s="2" t="str">
        <f t="shared" si="171"/>
        <v>No</v>
      </c>
      <c r="N528" s="2" t="str">
        <f t="shared" si="172"/>
        <v>No</v>
      </c>
      <c r="O528" s="2" t="str">
        <f t="shared" si="173"/>
        <v>No</v>
      </c>
      <c r="P528" s="2" t="str">
        <f t="shared" si="174"/>
        <v>No</v>
      </c>
    </row>
    <row r="529" spans="1:16" x14ac:dyDescent="0.25">
      <c r="A529" s="27">
        <v>16</v>
      </c>
      <c r="B529" s="120">
        <f>'Chart 16'!U34</f>
        <v>0</v>
      </c>
      <c r="C529" s="120">
        <f>'Chart 16'!V34</f>
        <v>0</v>
      </c>
      <c r="D529" s="120">
        <f>'Chart 16'!W34</f>
        <v>0</v>
      </c>
      <c r="E529" s="120">
        <f>'Chart 16'!X34</f>
        <v>0</v>
      </c>
      <c r="F529" s="121">
        <f>'Chart 16'!Y34</f>
        <v>0</v>
      </c>
      <c r="G529" s="120">
        <f>'Chart 16'!Z34</f>
        <v>0</v>
      </c>
      <c r="H529" s="120">
        <f>'Chart 16'!AA34</f>
        <v>0</v>
      </c>
      <c r="I529" s="2">
        <f>'Chart 16'!AB34</f>
        <v>0</v>
      </c>
      <c r="J529" s="2">
        <f>'Chart 16'!AC34</f>
        <v>0</v>
      </c>
      <c r="K529" s="2" cm="1">
        <f t="array" aca="1" ref="K529" ca="1">IF(B529=0,0,INDIRECT("MRN_"&amp;A529))</f>
        <v>0</v>
      </c>
      <c r="L529" s="2">
        <f t="shared" si="170"/>
        <v>0</v>
      </c>
      <c r="M529" s="2" t="str">
        <f t="shared" si="171"/>
        <v>No</v>
      </c>
      <c r="N529" s="2" t="str">
        <f t="shared" si="172"/>
        <v>No</v>
      </c>
      <c r="O529" s="2" t="str">
        <f t="shared" si="173"/>
        <v>No</v>
      </c>
      <c r="P529" s="2" t="str">
        <f t="shared" si="174"/>
        <v>No</v>
      </c>
    </row>
    <row r="530" spans="1:16" x14ac:dyDescent="0.25">
      <c r="A530" s="27">
        <v>16</v>
      </c>
      <c r="B530" s="120">
        <f>'Chart 16'!U35</f>
        <v>0</v>
      </c>
      <c r="C530" s="120">
        <f>'Chart 16'!V35</f>
        <v>0</v>
      </c>
      <c r="D530" s="120">
        <f>'Chart 16'!W35</f>
        <v>0</v>
      </c>
      <c r="E530" s="120">
        <f>'Chart 16'!X35</f>
        <v>0</v>
      </c>
      <c r="F530" s="121">
        <f>'Chart 16'!Y35</f>
        <v>0</v>
      </c>
      <c r="G530" s="120">
        <f>'Chart 16'!Z35</f>
        <v>0</v>
      </c>
      <c r="H530" s="120">
        <f>'Chart 16'!AA35</f>
        <v>0</v>
      </c>
      <c r="I530" s="2">
        <f>'Chart 16'!AB35</f>
        <v>0</v>
      </c>
      <c r="J530" s="2">
        <f>'Chart 16'!AC35</f>
        <v>0</v>
      </c>
      <c r="K530" s="2" cm="1">
        <f t="array" aca="1" ref="K530" ca="1">IF(B530=0,0,INDIRECT("MRN_"&amp;A530))</f>
        <v>0</v>
      </c>
      <c r="L530" s="2">
        <f t="shared" si="170"/>
        <v>0</v>
      </c>
      <c r="M530" s="2" t="str">
        <f t="shared" si="171"/>
        <v>No</v>
      </c>
      <c r="N530" s="2" t="str">
        <f t="shared" si="172"/>
        <v>No</v>
      </c>
      <c r="O530" s="2" t="str">
        <f t="shared" si="173"/>
        <v>No</v>
      </c>
      <c r="P530" s="2" t="str">
        <f t="shared" si="174"/>
        <v>No</v>
      </c>
    </row>
    <row r="531" spans="1:16" x14ac:dyDescent="0.25">
      <c r="A531" s="27">
        <v>16</v>
      </c>
      <c r="B531" s="120">
        <f>'Chart 16'!U36</f>
        <v>0</v>
      </c>
      <c r="C531" s="120">
        <f>'Chart 16'!V36</f>
        <v>0</v>
      </c>
      <c r="D531" s="120">
        <f>'Chart 16'!W36</f>
        <v>0</v>
      </c>
      <c r="E531" s="120">
        <f>'Chart 16'!X36</f>
        <v>0</v>
      </c>
      <c r="F531" s="121">
        <f>'Chart 16'!Y36</f>
        <v>0</v>
      </c>
      <c r="G531" s="120">
        <f>'Chart 16'!Z36</f>
        <v>0</v>
      </c>
      <c r="H531" s="120">
        <f>'Chart 16'!AA36</f>
        <v>0</v>
      </c>
      <c r="I531" s="2">
        <f>'Chart 16'!AB36</f>
        <v>0</v>
      </c>
      <c r="J531" s="2">
        <f>'Chart 16'!AC36</f>
        <v>0</v>
      </c>
      <c r="K531" s="2" cm="1">
        <f t="array" aca="1" ref="K531" ca="1">IF(B531=0,0,INDIRECT("MRN_"&amp;A531))</f>
        <v>0</v>
      </c>
      <c r="L531" s="2">
        <f t="shared" si="170"/>
        <v>0</v>
      </c>
      <c r="M531" s="2" t="str">
        <f t="shared" si="171"/>
        <v>No</v>
      </c>
      <c r="N531" s="2" t="str">
        <f t="shared" si="172"/>
        <v>No</v>
      </c>
      <c r="O531" s="2" t="str">
        <f t="shared" si="173"/>
        <v>No</v>
      </c>
      <c r="P531" s="2" t="str">
        <f t="shared" si="174"/>
        <v>No</v>
      </c>
    </row>
    <row r="532" spans="1:16" x14ac:dyDescent="0.25">
      <c r="A532" s="27">
        <v>16</v>
      </c>
      <c r="B532" s="120">
        <f>'Chart 16'!U37</f>
        <v>0</v>
      </c>
      <c r="C532" s="120">
        <f>'Chart 16'!V37</f>
        <v>0</v>
      </c>
      <c r="D532" s="120">
        <f>'Chart 16'!W37</f>
        <v>0</v>
      </c>
      <c r="E532" s="120">
        <f>'Chart 16'!X37</f>
        <v>0</v>
      </c>
      <c r="F532" s="121">
        <f>'Chart 16'!Y37</f>
        <v>0</v>
      </c>
      <c r="G532" s="120">
        <f>'Chart 16'!Z37</f>
        <v>0</v>
      </c>
      <c r="H532" s="120">
        <f>'Chart 16'!AA37</f>
        <v>0</v>
      </c>
      <c r="I532" s="2">
        <f>'Chart 16'!AB37</f>
        <v>0</v>
      </c>
      <c r="J532" s="2">
        <f>'Chart 16'!AC37</f>
        <v>0</v>
      </c>
      <c r="K532" s="2" cm="1">
        <f t="array" aca="1" ref="K532" ca="1">IF(B532=0,0,INDIRECT("MRN_"&amp;A532))</f>
        <v>0</v>
      </c>
      <c r="L532" s="2">
        <f t="shared" si="170"/>
        <v>0</v>
      </c>
      <c r="M532" s="2" t="str">
        <f t="shared" si="171"/>
        <v>No</v>
      </c>
      <c r="N532" s="2" t="str">
        <f t="shared" si="172"/>
        <v>No</v>
      </c>
      <c r="O532" s="2" t="str">
        <f t="shared" si="173"/>
        <v>No</v>
      </c>
      <c r="P532" s="2" t="str">
        <f t="shared" si="174"/>
        <v>No</v>
      </c>
    </row>
    <row r="533" spans="1:16" x14ac:dyDescent="0.25">
      <c r="A533" s="27">
        <v>16</v>
      </c>
      <c r="B533" s="120">
        <f>'Chart 16'!U38</f>
        <v>0</v>
      </c>
      <c r="C533" s="120">
        <f>'Chart 16'!V38</f>
        <v>0</v>
      </c>
      <c r="D533" s="120">
        <f>'Chart 16'!W38</f>
        <v>0</v>
      </c>
      <c r="E533" s="120">
        <f>'Chart 16'!X38</f>
        <v>0</v>
      </c>
      <c r="F533" s="121">
        <f>'Chart 16'!Y38</f>
        <v>0</v>
      </c>
      <c r="G533" s="120">
        <f>'Chart 16'!Z38</f>
        <v>0</v>
      </c>
      <c r="H533" s="120">
        <f>'Chart 16'!AA38</f>
        <v>0</v>
      </c>
      <c r="I533" s="2">
        <f>'Chart 16'!AB38</f>
        <v>0</v>
      </c>
      <c r="J533" s="2">
        <f>'Chart 16'!AC38</f>
        <v>0</v>
      </c>
      <c r="K533" s="2" cm="1">
        <f t="array" aca="1" ref="K533" ca="1">IF(B533=0,0,INDIRECT("MRN_"&amp;A533))</f>
        <v>0</v>
      </c>
      <c r="L533" s="2">
        <f t="shared" si="170"/>
        <v>0</v>
      </c>
      <c r="M533" s="2" t="str">
        <f t="shared" si="171"/>
        <v>No</v>
      </c>
      <c r="N533" s="2" t="str">
        <f t="shared" si="172"/>
        <v>No</v>
      </c>
      <c r="O533" s="2" t="str">
        <f t="shared" si="173"/>
        <v>No</v>
      </c>
      <c r="P533" s="2" t="str">
        <f t="shared" si="174"/>
        <v>No</v>
      </c>
    </row>
    <row r="534" spans="1:16" x14ac:dyDescent="0.25">
      <c r="A534" s="27">
        <v>17</v>
      </c>
      <c r="B534" s="120">
        <f>'Chart 17'!U9</f>
        <v>0</v>
      </c>
      <c r="C534" s="120">
        <f>'Chart 17'!V9</f>
        <v>0</v>
      </c>
      <c r="D534" s="120">
        <f>'Chart 17'!W9</f>
        <v>0</v>
      </c>
      <c r="E534" s="120">
        <f>'Chart 17'!X9</f>
        <v>0</v>
      </c>
      <c r="F534" s="121">
        <f>'Chart 17'!Y9</f>
        <v>0</v>
      </c>
      <c r="G534" s="120">
        <f>'Chart 17'!Z9</f>
        <v>0</v>
      </c>
      <c r="H534" s="120">
        <f>'Chart 17'!AA9</f>
        <v>0</v>
      </c>
      <c r="I534" s="2">
        <f>'Chart 17'!AB9</f>
        <v>0</v>
      </c>
      <c r="J534" s="120">
        <f>'Chart 17'!AC9</f>
        <v>0</v>
      </c>
      <c r="K534" s="2" cm="1">
        <f t="array" aca="1" ref="K534" ca="1">IF(B534=0,0,INDIRECT("MRN_"&amp;A534))</f>
        <v>0</v>
      </c>
      <c r="L534" s="2">
        <f t="shared" si="170"/>
        <v>0</v>
      </c>
      <c r="M534" s="2" t="str">
        <f t="shared" si="171"/>
        <v>No</v>
      </c>
      <c r="N534" s="2" t="str">
        <f t="shared" si="172"/>
        <v>No</v>
      </c>
      <c r="O534" s="2" t="str">
        <f t="shared" si="173"/>
        <v>No</v>
      </c>
      <c r="P534" s="2" t="str">
        <f t="shared" si="174"/>
        <v>No</v>
      </c>
    </row>
    <row r="535" spans="1:16" x14ac:dyDescent="0.25">
      <c r="A535" s="27">
        <v>17</v>
      </c>
      <c r="B535" s="120">
        <f>'Chart 17'!U10</f>
        <v>0</v>
      </c>
      <c r="C535" s="120">
        <f>'Chart 17'!V10</f>
        <v>0</v>
      </c>
      <c r="D535" s="120">
        <f>'Chart 17'!W10</f>
        <v>0</v>
      </c>
      <c r="E535" s="120">
        <f>'Chart 17'!X10</f>
        <v>0</v>
      </c>
      <c r="F535" s="121">
        <f>'Chart 17'!Y10</f>
        <v>0</v>
      </c>
      <c r="G535" s="120">
        <f>'Chart 17'!Z10</f>
        <v>0</v>
      </c>
      <c r="H535" s="120">
        <f>'Chart 17'!AA10</f>
        <v>0</v>
      </c>
      <c r="I535" s="2">
        <f>'Chart 17'!AB10</f>
        <v>0</v>
      </c>
      <c r="J535" s="120">
        <f>'Chart 17'!AC9</f>
        <v>0</v>
      </c>
      <c r="K535" s="2" cm="1">
        <f t="array" aca="1" ref="K535" ca="1">IF(B535=0,0,INDIRECT("MRN_"&amp;A535))</f>
        <v>0</v>
      </c>
      <c r="L535" s="2">
        <f t="shared" si="165"/>
        <v>0</v>
      </c>
      <c r="M535" s="2" t="str">
        <f t="shared" si="166"/>
        <v>No</v>
      </c>
      <c r="N535" s="2" t="str">
        <f t="shared" si="167"/>
        <v>No</v>
      </c>
      <c r="O535" s="2" t="str">
        <f t="shared" si="168"/>
        <v>No</v>
      </c>
      <c r="P535" s="2" t="str">
        <f t="shared" si="169"/>
        <v>No</v>
      </c>
    </row>
    <row r="536" spans="1:16" x14ac:dyDescent="0.25">
      <c r="A536" s="27">
        <v>17</v>
      </c>
      <c r="B536" s="120">
        <f>'Chart 17'!U11</f>
        <v>0</v>
      </c>
      <c r="C536" s="120">
        <f>'Chart 17'!V11</f>
        <v>0</v>
      </c>
      <c r="D536" s="120">
        <f>'Chart 17'!W11</f>
        <v>0</v>
      </c>
      <c r="E536" s="120">
        <f>'Chart 17'!X11</f>
        <v>0</v>
      </c>
      <c r="F536" s="121">
        <f>'Chart 17'!Y11</f>
        <v>0</v>
      </c>
      <c r="G536" s="120">
        <f>'Chart 17'!Z11</f>
        <v>0</v>
      </c>
      <c r="H536" s="120">
        <f>'Chart 17'!AA11</f>
        <v>0</v>
      </c>
      <c r="I536" s="2">
        <f>'Chart 17'!AB11</f>
        <v>0</v>
      </c>
      <c r="J536" s="120">
        <f>'Chart 17'!AC10</f>
        <v>0</v>
      </c>
      <c r="K536" s="2" cm="1">
        <f t="array" aca="1" ref="K536" ca="1">IF(B536=0,0,INDIRECT("MRN_"&amp;A536))</f>
        <v>0</v>
      </c>
      <c r="L536" s="2">
        <f t="shared" si="165"/>
        <v>0</v>
      </c>
      <c r="M536" s="2" t="str">
        <f t="shared" si="166"/>
        <v>No</v>
      </c>
      <c r="N536" s="2" t="str">
        <f t="shared" si="167"/>
        <v>No</v>
      </c>
      <c r="O536" s="2" t="str">
        <f t="shared" si="168"/>
        <v>No</v>
      </c>
      <c r="P536" s="2" t="str">
        <f t="shared" si="169"/>
        <v>No</v>
      </c>
    </row>
    <row r="537" spans="1:16" x14ac:dyDescent="0.25">
      <c r="A537" s="27">
        <v>17</v>
      </c>
      <c r="B537" s="120">
        <f>'Chart 17'!U12</f>
        <v>0</v>
      </c>
      <c r="C537" s="120">
        <f>'Chart 17'!V12</f>
        <v>0</v>
      </c>
      <c r="D537" s="120">
        <f>'Chart 17'!W12</f>
        <v>0</v>
      </c>
      <c r="E537" s="120">
        <f>'Chart 17'!X12</f>
        <v>0</v>
      </c>
      <c r="F537" s="121">
        <f>'Chart 17'!Y12</f>
        <v>0</v>
      </c>
      <c r="G537" s="120">
        <f>'Chart 17'!Z12</f>
        <v>0</v>
      </c>
      <c r="H537" s="120">
        <f>'Chart 17'!AA12</f>
        <v>0</v>
      </c>
      <c r="I537" s="2">
        <f>'Chart 17'!AB12</f>
        <v>0</v>
      </c>
      <c r="J537" s="120">
        <f>'Chart 17'!AC11</f>
        <v>0</v>
      </c>
      <c r="K537" s="2" cm="1">
        <f t="array" aca="1" ref="K537" ca="1">IF(B537=0,0,INDIRECT("MRN_"&amp;A537))</f>
        <v>0</v>
      </c>
      <c r="L537" s="2">
        <f t="shared" ref="L537:L564" si="175">IF(B537=0,0,"Chart_"&amp;A537)</f>
        <v>0</v>
      </c>
      <c r="M537" s="2" t="str">
        <f t="shared" ref="M537:M564" si="176">IF(I537=0,"No","Yes")</f>
        <v>No</v>
      </c>
      <c r="N537" s="2" t="str">
        <f t="shared" ref="N537:N564" si="177">IF(H537=0,"No","Yes")</f>
        <v>No</v>
      </c>
      <c r="O537" s="2" t="str">
        <f t="shared" ref="O537:O564" si="178">IF(N537="Yes","Yes","No")</f>
        <v>No</v>
      </c>
      <c r="P537" s="2" t="str">
        <f t="shared" ref="P537:P564" si="179">IF(M537="yes","Yes","No")</f>
        <v>No</v>
      </c>
    </row>
    <row r="538" spans="1:16" x14ac:dyDescent="0.25">
      <c r="A538" s="27">
        <v>17</v>
      </c>
      <c r="B538" s="120">
        <f>'Chart 17'!U13</f>
        <v>0</v>
      </c>
      <c r="C538" s="120">
        <f>'Chart 17'!V13</f>
        <v>0</v>
      </c>
      <c r="D538" s="120">
        <f>'Chart 17'!W13</f>
        <v>0</v>
      </c>
      <c r="E538" s="120">
        <f>'Chart 17'!X13</f>
        <v>0</v>
      </c>
      <c r="F538" s="121">
        <f>'Chart 17'!Y13</f>
        <v>0</v>
      </c>
      <c r="G538" s="120">
        <f>'Chart 17'!Z13</f>
        <v>0</v>
      </c>
      <c r="H538" s="120">
        <f>'Chart 17'!AA13</f>
        <v>0</v>
      </c>
      <c r="I538" s="2">
        <f>'Chart 17'!AB13</f>
        <v>0</v>
      </c>
      <c r="J538" s="120">
        <f>'Chart 17'!AC12</f>
        <v>0</v>
      </c>
      <c r="K538" s="2" cm="1">
        <f t="array" aca="1" ref="K538" ca="1">IF(B538=0,0,INDIRECT("MRN_"&amp;A538))</f>
        <v>0</v>
      </c>
      <c r="L538" s="2">
        <f t="shared" si="175"/>
        <v>0</v>
      </c>
      <c r="M538" s="2" t="str">
        <f t="shared" si="176"/>
        <v>No</v>
      </c>
      <c r="N538" s="2" t="str">
        <f t="shared" si="177"/>
        <v>No</v>
      </c>
      <c r="O538" s="2" t="str">
        <f t="shared" si="178"/>
        <v>No</v>
      </c>
      <c r="P538" s="2" t="str">
        <f t="shared" si="179"/>
        <v>No</v>
      </c>
    </row>
    <row r="539" spans="1:16" x14ac:dyDescent="0.25">
      <c r="A539" s="27">
        <v>17</v>
      </c>
      <c r="B539" s="120">
        <f>'Chart 17'!U14</f>
        <v>0</v>
      </c>
      <c r="C539" s="120">
        <f>'Chart 17'!V14</f>
        <v>0</v>
      </c>
      <c r="D539" s="120">
        <f>'Chart 17'!W14</f>
        <v>0</v>
      </c>
      <c r="E539" s="120">
        <f>'Chart 17'!X14</f>
        <v>0</v>
      </c>
      <c r="F539" s="121">
        <f>'Chart 17'!Y14</f>
        <v>0</v>
      </c>
      <c r="G539" s="120">
        <f>'Chart 17'!Z14</f>
        <v>0</v>
      </c>
      <c r="H539" s="120">
        <f>'Chart 17'!AA14</f>
        <v>0</v>
      </c>
      <c r="I539" s="2">
        <f>'Chart 17'!AB14</f>
        <v>0</v>
      </c>
      <c r="J539" s="120">
        <f>'Chart 17'!AC13</f>
        <v>0</v>
      </c>
      <c r="K539" s="2" cm="1">
        <f t="array" aca="1" ref="K539" ca="1">IF(B539=0,0,INDIRECT("MRN_"&amp;A539))</f>
        <v>0</v>
      </c>
      <c r="L539" s="2">
        <f t="shared" si="175"/>
        <v>0</v>
      </c>
      <c r="M539" s="2" t="str">
        <f t="shared" si="176"/>
        <v>No</v>
      </c>
      <c r="N539" s="2" t="str">
        <f t="shared" si="177"/>
        <v>No</v>
      </c>
      <c r="O539" s="2" t="str">
        <f t="shared" si="178"/>
        <v>No</v>
      </c>
      <c r="P539" s="2" t="str">
        <f t="shared" si="179"/>
        <v>No</v>
      </c>
    </row>
    <row r="540" spans="1:16" x14ac:dyDescent="0.25">
      <c r="A540" s="27">
        <v>17</v>
      </c>
      <c r="B540" s="120">
        <f>'Chart 17'!U15</f>
        <v>0</v>
      </c>
      <c r="C540" s="120">
        <f>'Chart 17'!V15</f>
        <v>0</v>
      </c>
      <c r="D540" s="120">
        <f>'Chart 17'!W15</f>
        <v>0</v>
      </c>
      <c r="E540" s="120">
        <f>'Chart 17'!X15</f>
        <v>0</v>
      </c>
      <c r="F540" s="121">
        <f>'Chart 17'!Y15</f>
        <v>0</v>
      </c>
      <c r="G540" s="120">
        <f>'Chart 17'!Z15</f>
        <v>0</v>
      </c>
      <c r="H540" s="120">
        <f>'Chart 17'!AA15</f>
        <v>0</v>
      </c>
      <c r="I540" s="2">
        <f>'Chart 17'!AB15</f>
        <v>0</v>
      </c>
      <c r="J540" s="120">
        <f>'Chart 17'!AC14</f>
        <v>0</v>
      </c>
      <c r="K540" s="2" cm="1">
        <f t="array" aca="1" ref="K540" ca="1">IF(B540=0,0,INDIRECT("MRN_"&amp;A540))</f>
        <v>0</v>
      </c>
      <c r="L540" s="2">
        <f t="shared" si="175"/>
        <v>0</v>
      </c>
      <c r="M540" s="2" t="str">
        <f t="shared" si="176"/>
        <v>No</v>
      </c>
      <c r="N540" s="2" t="str">
        <f t="shared" si="177"/>
        <v>No</v>
      </c>
      <c r="O540" s="2" t="str">
        <f t="shared" si="178"/>
        <v>No</v>
      </c>
      <c r="P540" s="2" t="str">
        <f t="shared" si="179"/>
        <v>No</v>
      </c>
    </row>
    <row r="541" spans="1:16" x14ac:dyDescent="0.25">
      <c r="A541" s="27">
        <v>17</v>
      </c>
      <c r="B541" s="120">
        <f>'Chart 17'!U16</f>
        <v>0</v>
      </c>
      <c r="C541" s="120">
        <f>'Chart 17'!V16</f>
        <v>0</v>
      </c>
      <c r="D541" s="120">
        <f>'Chart 17'!W16</f>
        <v>0</v>
      </c>
      <c r="E541" s="120">
        <f>'Chart 17'!X16</f>
        <v>0</v>
      </c>
      <c r="F541" s="121">
        <f>'Chart 17'!Y16</f>
        <v>0</v>
      </c>
      <c r="G541" s="120">
        <f>'Chart 17'!Z16</f>
        <v>0</v>
      </c>
      <c r="H541" s="120">
        <f>'Chart 17'!AA16</f>
        <v>0</v>
      </c>
      <c r="I541" s="2">
        <f>'Chart 17'!AB16</f>
        <v>0</v>
      </c>
      <c r="J541" s="120">
        <f>'Chart 17'!AC15</f>
        <v>0</v>
      </c>
      <c r="K541" s="2" cm="1">
        <f t="array" aca="1" ref="K541" ca="1">IF(B541=0,0,INDIRECT("MRN_"&amp;A541))</f>
        <v>0</v>
      </c>
      <c r="L541" s="2">
        <f t="shared" si="175"/>
        <v>0</v>
      </c>
      <c r="M541" s="2" t="str">
        <f t="shared" si="176"/>
        <v>No</v>
      </c>
      <c r="N541" s="2" t="str">
        <f t="shared" si="177"/>
        <v>No</v>
      </c>
      <c r="O541" s="2" t="str">
        <f t="shared" si="178"/>
        <v>No</v>
      </c>
      <c r="P541" s="2" t="str">
        <f t="shared" si="179"/>
        <v>No</v>
      </c>
    </row>
    <row r="542" spans="1:16" x14ac:dyDescent="0.25">
      <c r="A542" s="27">
        <v>17</v>
      </c>
      <c r="B542" s="120">
        <f>'Chart 17'!U17</f>
        <v>0</v>
      </c>
      <c r="C542" s="120">
        <f>'Chart 17'!V17</f>
        <v>0</v>
      </c>
      <c r="D542" s="120">
        <f>'Chart 17'!W17</f>
        <v>0</v>
      </c>
      <c r="E542" s="120">
        <f>'Chart 17'!X17</f>
        <v>0</v>
      </c>
      <c r="F542" s="121">
        <f>'Chart 17'!Y17</f>
        <v>0</v>
      </c>
      <c r="G542" s="120">
        <f>'Chart 17'!Z17</f>
        <v>0</v>
      </c>
      <c r="H542" s="120">
        <f>'Chart 17'!AA17</f>
        <v>0</v>
      </c>
      <c r="I542" s="2">
        <f>'Chart 17'!AB17</f>
        <v>0</v>
      </c>
      <c r="J542" s="120">
        <f>'Chart 17'!AC16</f>
        <v>0</v>
      </c>
      <c r="K542" s="2" cm="1">
        <f t="array" aca="1" ref="K542" ca="1">IF(B542=0,0,INDIRECT("MRN_"&amp;A542))</f>
        <v>0</v>
      </c>
      <c r="L542" s="2">
        <f t="shared" si="175"/>
        <v>0</v>
      </c>
      <c r="M542" s="2" t="str">
        <f t="shared" si="176"/>
        <v>No</v>
      </c>
      <c r="N542" s="2" t="str">
        <f t="shared" si="177"/>
        <v>No</v>
      </c>
      <c r="O542" s="2" t="str">
        <f t="shared" si="178"/>
        <v>No</v>
      </c>
      <c r="P542" s="2" t="str">
        <f t="shared" si="179"/>
        <v>No</v>
      </c>
    </row>
    <row r="543" spans="1:16" x14ac:dyDescent="0.25">
      <c r="A543" s="27">
        <v>17</v>
      </c>
      <c r="B543" s="120">
        <f>'Chart 17'!U18</f>
        <v>0</v>
      </c>
      <c r="C543" s="120">
        <f>'Chart 17'!V18</f>
        <v>0</v>
      </c>
      <c r="D543" s="120">
        <f>'Chart 17'!W18</f>
        <v>0</v>
      </c>
      <c r="E543" s="120">
        <f>'Chart 17'!X18</f>
        <v>0</v>
      </c>
      <c r="F543" s="121">
        <f>'Chart 17'!Y18</f>
        <v>0</v>
      </c>
      <c r="G543" s="120">
        <f>'Chart 17'!Z18</f>
        <v>0</v>
      </c>
      <c r="H543" s="120">
        <f>'Chart 17'!AA18</f>
        <v>0</v>
      </c>
      <c r="I543" s="2">
        <f>'Chart 17'!AB18</f>
        <v>0</v>
      </c>
      <c r="J543" s="120">
        <f>'Chart 17'!AC17</f>
        <v>0</v>
      </c>
      <c r="K543" s="2" cm="1">
        <f t="array" aca="1" ref="K543" ca="1">IF(B543=0,0,INDIRECT("MRN_"&amp;A543))</f>
        <v>0</v>
      </c>
      <c r="L543" s="2">
        <f t="shared" si="175"/>
        <v>0</v>
      </c>
      <c r="M543" s="2" t="str">
        <f t="shared" si="176"/>
        <v>No</v>
      </c>
      <c r="N543" s="2" t="str">
        <f t="shared" si="177"/>
        <v>No</v>
      </c>
      <c r="O543" s="2" t="str">
        <f t="shared" si="178"/>
        <v>No</v>
      </c>
      <c r="P543" s="2" t="str">
        <f t="shared" si="179"/>
        <v>No</v>
      </c>
    </row>
    <row r="544" spans="1:16" x14ac:dyDescent="0.25">
      <c r="A544" s="27">
        <v>17</v>
      </c>
      <c r="B544" s="120">
        <f>'Chart 17'!U19</f>
        <v>0</v>
      </c>
      <c r="C544" s="120">
        <f>'Chart 17'!V19</f>
        <v>0</v>
      </c>
      <c r="D544" s="120">
        <f>'Chart 17'!W19</f>
        <v>0</v>
      </c>
      <c r="E544" s="120">
        <f>'Chart 17'!X19</f>
        <v>0</v>
      </c>
      <c r="F544" s="121">
        <f>'Chart 17'!Y19</f>
        <v>0</v>
      </c>
      <c r="G544" s="120">
        <f>'Chart 17'!Z19</f>
        <v>0</v>
      </c>
      <c r="H544" s="120">
        <f>'Chart 17'!AA19</f>
        <v>0</v>
      </c>
      <c r="I544" s="2">
        <f>'Chart 17'!AB19</f>
        <v>0</v>
      </c>
      <c r="J544" s="120">
        <f>'Chart 17'!AC18</f>
        <v>0</v>
      </c>
      <c r="K544" s="2" cm="1">
        <f t="array" aca="1" ref="K544" ca="1">IF(B544=0,0,INDIRECT("MRN_"&amp;A544))</f>
        <v>0</v>
      </c>
      <c r="L544" s="2">
        <f t="shared" si="175"/>
        <v>0</v>
      </c>
      <c r="M544" s="2" t="str">
        <f t="shared" si="176"/>
        <v>No</v>
      </c>
      <c r="N544" s="2" t="str">
        <f t="shared" si="177"/>
        <v>No</v>
      </c>
      <c r="O544" s="2" t="str">
        <f t="shared" si="178"/>
        <v>No</v>
      </c>
      <c r="P544" s="2" t="str">
        <f t="shared" si="179"/>
        <v>No</v>
      </c>
    </row>
    <row r="545" spans="1:16" x14ac:dyDescent="0.25">
      <c r="A545" s="27">
        <v>17</v>
      </c>
      <c r="B545" s="120">
        <f>'Chart 17'!U20</f>
        <v>0</v>
      </c>
      <c r="C545" s="120">
        <f>'Chart 17'!V20</f>
        <v>0</v>
      </c>
      <c r="D545" s="120">
        <f>'Chart 17'!W20</f>
        <v>0</v>
      </c>
      <c r="E545" s="120">
        <f>'Chart 17'!X20</f>
        <v>0</v>
      </c>
      <c r="F545" s="121">
        <f>'Chart 17'!Y20</f>
        <v>0</v>
      </c>
      <c r="G545" s="120">
        <f>'Chart 17'!Z20</f>
        <v>0</v>
      </c>
      <c r="H545" s="120">
        <f>'Chart 17'!AA20</f>
        <v>0</v>
      </c>
      <c r="I545" s="2">
        <f>'Chart 17'!AB20</f>
        <v>0</v>
      </c>
      <c r="J545" s="120">
        <f>'Chart 17'!AC19</f>
        <v>0</v>
      </c>
      <c r="K545" s="2" cm="1">
        <f t="array" aca="1" ref="K545" ca="1">IF(B545=0,0,INDIRECT("MRN_"&amp;A545))</f>
        <v>0</v>
      </c>
      <c r="L545" s="2">
        <f t="shared" si="175"/>
        <v>0</v>
      </c>
      <c r="M545" s="2" t="str">
        <f t="shared" si="176"/>
        <v>No</v>
      </c>
      <c r="N545" s="2" t="str">
        <f t="shared" si="177"/>
        <v>No</v>
      </c>
      <c r="O545" s="2" t="str">
        <f t="shared" si="178"/>
        <v>No</v>
      </c>
      <c r="P545" s="2" t="str">
        <f t="shared" si="179"/>
        <v>No</v>
      </c>
    </row>
    <row r="546" spans="1:16" x14ac:dyDescent="0.25">
      <c r="A546" s="27">
        <v>17</v>
      </c>
      <c r="B546" s="120">
        <f>'Chart 17'!U21</f>
        <v>0</v>
      </c>
      <c r="C546" s="120">
        <f>'Chart 17'!V21</f>
        <v>0</v>
      </c>
      <c r="D546" s="120">
        <f>'Chart 17'!W21</f>
        <v>0</v>
      </c>
      <c r="E546" s="120">
        <f>'Chart 17'!X21</f>
        <v>0</v>
      </c>
      <c r="F546" s="121">
        <f>'Chart 17'!Y21</f>
        <v>0</v>
      </c>
      <c r="G546" s="120">
        <f>'Chart 17'!Z21</f>
        <v>0</v>
      </c>
      <c r="H546" s="120">
        <f>'Chart 17'!AA21</f>
        <v>0</v>
      </c>
      <c r="I546" s="2">
        <f>'Chart 17'!AB21</f>
        <v>0</v>
      </c>
      <c r="J546" s="120">
        <f>'Chart 17'!AC20</f>
        <v>0</v>
      </c>
      <c r="K546" s="2" cm="1">
        <f t="array" aca="1" ref="K546" ca="1">IF(B546=0,0,INDIRECT("MRN_"&amp;A546))</f>
        <v>0</v>
      </c>
      <c r="L546" s="2">
        <f t="shared" si="175"/>
        <v>0</v>
      </c>
      <c r="M546" s="2" t="str">
        <f t="shared" si="176"/>
        <v>No</v>
      </c>
      <c r="N546" s="2" t="str">
        <f t="shared" si="177"/>
        <v>No</v>
      </c>
      <c r="O546" s="2" t="str">
        <f t="shared" si="178"/>
        <v>No</v>
      </c>
      <c r="P546" s="2" t="str">
        <f t="shared" si="179"/>
        <v>No</v>
      </c>
    </row>
    <row r="547" spans="1:16" x14ac:dyDescent="0.25">
      <c r="A547" s="27">
        <v>17</v>
      </c>
      <c r="B547" s="120">
        <f>'Chart 17'!U22</f>
        <v>0</v>
      </c>
      <c r="C547" s="120">
        <f>'Chart 17'!V22</f>
        <v>0</v>
      </c>
      <c r="D547" s="120">
        <f>'Chart 17'!W22</f>
        <v>0</v>
      </c>
      <c r="E547" s="120">
        <f>'Chart 17'!X22</f>
        <v>0</v>
      </c>
      <c r="F547" s="121">
        <f>'Chart 17'!Y22</f>
        <v>0</v>
      </c>
      <c r="G547" s="120">
        <f>'Chart 17'!Z22</f>
        <v>0</v>
      </c>
      <c r="H547" s="120">
        <f>'Chart 17'!AA22</f>
        <v>0</v>
      </c>
      <c r="I547" s="2">
        <f>'Chart 17'!AB22</f>
        <v>0</v>
      </c>
      <c r="J547" s="120">
        <f>'Chart 17'!AC21</f>
        <v>0</v>
      </c>
      <c r="K547" s="2" cm="1">
        <f t="array" aca="1" ref="K547" ca="1">IF(B547=0,0,INDIRECT("MRN_"&amp;A547))</f>
        <v>0</v>
      </c>
      <c r="L547" s="2">
        <f t="shared" si="175"/>
        <v>0</v>
      </c>
      <c r="M547" s="2" t="str">
        <f t="shared" si="176"/>
        <v>No</v>
      </c>
      <c r="N547" s="2" t="str">
        <f t="shared" si="177"/>
        <v>No</v>
      </c>
      <c r="O547" s="2" t="str">
        <f t="shared" si="178"/>
        <v>No</v>
      </c>
      <c r="P547" s="2" t="str">
        <f t="shared" si="179"/>
        <v>No</v>
      </c>
    </row>
    <row r="548" spans="1:16" x14ac:dyDescent="0.25">
      <c r="A548" s="27">
        <v>17</v>
      </c>
      <c r="B548" s="120">
        <f>'Chart 17'!U23</f>
        <v>0</v>
      </c>
      <c r="C548" s="120">
        <f>'Chart 17'!V23</f>
        <v>0</v>
      </c>
      <c r="D548" s="120">
        <f>'Chart 17'!W23</f>
        <v>0</v>
      </c>
      <c r="E548" s="120">
        <f>'Chart 17'!X23</f>
        <v>0</v>
      </c>
      <c r="F548" s="121">
        <f>'Chart 17'!Y23</f>
        <v>0</v>
      </c>
      <c r="G548" s="120">
        <f>'Chart 17'!Z23</f>
        <v>0</v>
      </c>
      <c r="H548" s="120">
        <f>'Chart 17'!AA23</f>
        <v>0</v>
      </c>
      <c r="I548" s="2">
        <f>'Chart 17'!AB23</f>
        <v>0</v>
      </c>
      <c r="J548" s="120">
        <f>'Chart 17'!AC22</f>
        <v>0</v>
      </c>
      <c r="K548" s="2" cm="1">
        <f t="array" aca="1" ref="K548" ca="1">IF(B548=0,0,INDIRECT("MRN_"&amp;A548))</f>
        <v>0</v>
      </c>
      <c r="L548" s="2">
        <f t="shared" si="175"/>
        <v>0</v>
      </c>
      <c r="M548" s="2" t="str">
        <f t="shared" si="176"/>
        <v>No</v>
      </c>
      <c r="N548" s="2" t="str">
        <f t="shared" si="177"/>
        <v>No</v>
      </c>
      <c r="O548" s="2" t="str">
        <f t="shared" si="178"/>
        <v>No</v>
      </c>
      <c r="P548" s="2" t="str">
        <f t="shared" si="179"/>
        <v>No</v>
      </c>
    </row>
    <row r="549" spans="1:16" x14ac:dyDescent="0.25">
      <c r="A549" s="27">
        <v>17</v>
      </c>
      <c r="B549" s="120">
        <f>'Chart 17'!U24</f>
        <v>0</v>
      </c>
      <c r="C549" s="120">
        <f>'Chart 17'!V24</f>
        <v>0</v>
      </c>
      <c r="D549" s="120">
        <f>'Chart 17'!W24</f>
        <v>0</v>
      </c>
      <c r="E549" s="120">
        <f>'Chart 17'!X24</f>
        <v>0</v>
      </c>
      <c r="F549" s="121">
        <f>'Chart 17'!Y24</f>
        <v>0</v>
      </c>
      <c r="G549" s="120">
        <f>'Chart 17'!Z24</f>
        <v>0</v>
      </c>
      <c r="H549" s="120">
        <f>'Chart 17'!AA24</f>
        <v>0</v>
      </c>
      <c r="I549" s="2">
        <f>'Chart 17'!AB24</f>
        <v>0</v>
      </c>
      <c r="J549" s="120">
        <f>'Chart 17'!AC23</f>
        <v>0</v>
      </c>
      <c r="K549" s="2" cm="1">
        <f t="array" aca="1" ref="K549" ca="1">IF(B549=0,0,INDIRECT("MRN_"&amp;A549))</f>
        <v>0</v>
      </c>
      <c r="L549" s="2">
        <f t="shared" si="175"/>
        <v>0</v>
      </c>
      <c r="M549" s="2" t="str">
        <f t="shared" si="176"/>
        <v>No</v>
      </c>
      <c r="N549" s="2" t="str">
        <f t="shared" si="177"/>
        <v>No</v>
      </c>
      <c r="O549" s="2" t="str">
        <f t="shared" si="178"/>
        <v>No</v>
      </c>
      <c r="P549" s="2" t="str">
        <f t="shared" si="179"/>
        <v>No</v>
      </c>
    </row>
    <row r="550" spans="1:16" x14ac:dyDescent="0.25">
      <c r="A550" s="27">
        <v>17</v>
      </c>
      <c r="B550" s="120">
        <f>'Chart 17'!U25</f>
        <v>0</v>
      </c>
      <c r="C550" s="120">
        <f>'Chart 17'!V25</f>
        <v>0</v>
      </c>
      <c r="D550" s="120">
        <f>'Chart 17'!W25</f>
        <v>0</v>
      </c>
      <c r="E550" s="120">
        <f>'Chart 17'!X25</f>
        <v>0</v>
      </c>
      <c r="F550" s="121">
        <f>'Chart 17'!Y25</f>
        <v>0</v>
      </c>
      <c r="G550" s="120">
        <f>'Chart 17'!Z25</f>
        <v>0</v>
      </c>
      <c r="H550" s="120">
        <f>'Chart 17'!AA25</f>
        <v>0</v>
      </c>
      <c r="I550" s="2">
        <f>'Chart 17'!AB25</f>
        <v>0</v>
      </c>
      <c r="J550" s="120">
        <f>'Chart 17'!AC24</f>
        <v>0</v>
      </c>
      <c r="K550" s="2" cm="1">
        <f t="array" aca="1" ref="K550" ca="1">IF(B550=0,0,INDIRECT("MRN_"&amp;A550))</f>
        <v>0</v>
      </c>
      <c r="L550" s="2">
        <f t="shared" si="175"/>
        <v>0</v>
      </c>
      <c r="M550" s="2" t="str">
        <f t="shared" si="176"/>
        <v>No</v>
      </c>
      <c r="N550" s="2" t="str">
        <f t="shared" si="177"/>
        <v>No</v>
      </c>
      <c r="O550" s="2" t="str">
        <f t="shared" si="178"/>
        <v>No</v>
      </c>
      <c r="P550" s="2" t="str">
        <f t="shared" si="179"/>
        <v>No</v>
      </c>
    </row>
    <row r="551" spans="1:16" x14ac:dyDescent="0.25">
      <c r="A551" s="27">
        <v>17</v>
      </c>
      <c r="B551" s="120">
        <f>'Chart 17'!U26</f>
        <v>0</v>
      </c>
      <c r="C551" s="120">
        <f>'Chart 17'!V26</f>
        <v>0</v>
      </c>
      <c r="D551" s="120">
        <f>'Chart 17'!W26</f>
        <v>0</v>
      </c>
      <c r="E551" s="120">
        <f>'Chart 17'!X26</f>
        <v>0</v>
      </c>
      <c r="F551" s="121">
        <f>'Chart 17'!Y26</f>
        <v>0</v>
      </c>
      <c r="G551" s="120">
        <f>'Chart 17'!Z26</f>
        <v>0</v>
      </c>
      <c r="H551" s="120">
        <f>'Chart 17'!AA26</f>
        <v>0</v>
      </c>
      <c r="I551" s="2">
        <f>'Chart 17'!AB26</f>
        <v>0</v>
      </c>
      <c r="J551" s="120">
        <f>'Chart 17'!AC25</f>
        <v>0</v>
      </c>
      <c r="K551" s="2" cm="1">
        <f t="array" aca="1" ref="K551" ca="1">IF(B551=0,0,INDIRECT("MRN_"&amp;A551))</f>
        <v>0</v>
      </c>
      <c r="L551" s="2">
        <f t="shared" si="175"/>
        <v>0</v>
      </c>
      <c r="M551" s="2" t="str">
        <f t="shared" si="176"/>
        <v>No</v>
      </c>
      <c r="N551" s="2" t="str">
        <f t="shared" si="177"/>
        <v>No</v>
      </c>
      <c r="O551" s="2" t="str">
        <f t="shared" si="178"/>
        <v>No</v>
      </c>
      <c r="P551" s="2" t="str">
        <f t="shared" si="179"/>
        <v>No</v>
      </c>
    </row>
    <row r="552" spans="1:16" x14ac:dyDescent="0.25">
      <c r="A552" s="27">
        <v>17</v>
      </c>
      <c r="B552" s="120">
        <f>'Chart 17'!U27</f>
        <v>0</v>
      </c>
      <c r="C552" s="120">
        <f>'Chart 17'!V27</f>
        <v>0</v>
      </c>
      <c r="D552" s="120">
        <f>'Chart 17'!W27</f>
        <v>0</v>
      </c>
      <c r="E552" s="120">
        <f>'Chart 17'!X27</f>
        <v>0</v>
      </c>
      <c r="F552" s="121">
        <f>'Chart 17'!Y27</f>
        <v>0</v>
      </c>
      <c r="G552" s="120">
        <f>'Chart 17'!Z27</f>
        <v>0</v>
      </c>
      <c r="H552" s="120">
        <f>'Chart 17'!AA27</f>
        <v>0</v>
      </c>
      <c r="I552" s="2">
        <f>'Chart 17'!AB27</f>
        <v>0</v>
      </c>
      <c r="J552" s="120">
        <f>'Chart 17'!AC26</f>
        <v>0</v>
      </c>
      <c r="K552" s="2" cm="1">
        <f t="array" aca="1" ref="K552" ca="1">IF(B552=0,0,INDIRECT("MRN_"&amp;A552))</f>
        <v>0</v>
      </c>
      <c r="L552" s="2">
        <f t="shared" si="175"/>
        <v>0</v>
      </c>
      <c r="M552" s="2" t="str">
        <f t="shared" si="176"/>
        <v>No</v>
      </c>
      <c r="N552" s="2" t="str">
        <f t="shared" si="177"/>
        <v>No</v>
      </c>
      <c r="O552" s="2" t="str">
        <f t="shared" si="178"/>
        <v>No</v>
      </c>
      <c r="P552" s="2" t="str">
        <f t="shared" si="179"/>
        <v>No</v>
      </c>
    </row>
    <row r="553" spans="1:16" x14ac:dyDescent="0.25">
      <c r="A553" s="27">
        <v>17</v>
      </c>
      <c r="B553" s="120">
        <f>'Chart 17'!U28</f>
        <v>0</v>
      </c>
      <c r="C553" s="120">
        <f>'Chart 17'!V28</f>
        <v>0</v>
      </c>
      <c r="D553" s="120">
        <f>'Chart 17'!W28</f>
        <v>0</v>
      </c>
      <c r="E553" s="120">
        <f>'Chart 17'!X28</f>
        <v>0</v>
      </c>
      <c r="F553" s="121">
        <f>'Chart 17'!Y28</f>
        <v>0</v>
      </c>
      <c r="G553" s="120">
        <f>'Chart 17'!Z28</f>
        <v>0</v>
      </c>
      <c r="H553" s="120">
        <f>'Chart 17'!AA28</f>
        <v>0</v>
      </c>
      <c r="I553" s="2">
        <f>'Chart 17'!AB28</f>
        <v>0</v>
      </c>
      <c r="J553" s="120">
        <f>'Chart 17'!AC27</f>
        <v>0</v>
      </c>
      <c r="K553" s="2" cm="1">
        <f t="array" aca="1" ref="K553" ca="1">IF(B553=0,0,INDIRECT("MRN_"&amp;A553))</f>
        <v>0</v>
      </c>
      <c r="L553" s="2">
        <f t="shared" si="175"/>
        <v>0</v>
      </c>
      <c r="M553" s="2" t="str">
        <f t="shared" si="176"/>
        <v>No</v>
      </c>
      <c r="N553" s="2" t="str">
        <f t="shared" si="177"/>
        <v>No</v>
      </c>
      <c r="O553" s="2" t="str">
        <f t="shared" si="178"/>
        <v>No</v>
      </c>
      <c r="P553" s="2" t="str">
        <f t="shared" si="179"/>
        <v>No</v>
      </c>
    </row>
    <row r="554" spans="1:16" x14ac:dyDescent="0.25">
      <c r="A554" s="27">
        <v>17</v>
      </c>
      <c r="B554" s="120">
        <f>'Chart 17'!U29</f>
        <v>0</v>
      </c>
      <c r="C554" s="120">
        <f>'Chart 17'!V29</f>
        <v>0</v>
      </c>
      <c r="D554" s="120">
        <f>'Chart 17'!W29</f>
        <v>0</v>
      </c>
      <c r="E554" s="120">
        <f>'Chart 17'!X29</f>
        <v>0</v>
      </c>
      <c r="F554" s="121">
        <f>'Chart 17'!Y29</f>
        <v>0</v>
      </c>
      <c r="G554" s="120">
        <f>'Chart 17'!Z29</f>
        <v>0</v>
      </c>
      <c r="H554" s="120">
        <f>'Chart 17'!AA29</f>
        <v>0</v>
      </c>
      <c r="I554" s="2">
        <f>'Chart 17'!AB29</f>
        <v>0</v>
      </c>
      <c r="J554" s="120">
        <f>'Chart 17'!AC28</f>
        <v>0</v>
      </c>
      <c r="K554" s="2" cm="1">
        <f t="array" aca="1" ref="K554" ca="1">IF(B554=0,0,INDIRECT("MRN_"&amp;A554))</f>
        <v>0</v>
      </c>
      <c r="L554" s="2">
        <f t="shared" si="175"/>
        <v>0</v>
      </c>
      <c r="M554" s="2" t="str">
        <f t="shared" si="176"/>
        <v>No</v>
      </c>
      <c r="N554" s="2" t="str">
        <f t="shared" si="177"/>
        <v>No</v>
      </c>
      <c r="O554" s="2" t="str">
        <f t="shared" si="178"/>
        <v>No</v>
      </c>
      <c r="P554" s="2" t="str">
        <f t="shared" si="179"/>
        <v>No</v>
      </c>
    </row>
    <row r="555" spans="1:16" x14ac:dyDescent="0.25">
      <c r="A555" s="27">
        <v>17</v>
      </c>
      <c r="B555" s="120">
        <f>'Chart 17'!U30</f>
        <v>0</v>
      </c>
      <c r="C555" s="120">
        <f>'Chart 17'!V30</f>
        <v>0</v>
      </c>
      <c r="D555" s="120">
        <f>'Chart 17'!W30</f>
        <v>0</v>
      </c>
      <c r="E555" s="120">
        <f>'Chart 17'!X30</f>
        <v>0</v>
      </c>
      <c r="F555" s="121">
        <f>'Chart 17'!Y30</f>
        <v>0</v>
      </c>
      <c r="G555" s="120">
        <f>'Chart 17'!Z30</f>
        <v>0</v>
      </c>
      <c r="H555" s="120">
        <f>'Chart 17'!AA30</f>
        <v>0</v>
      </c>
      <c r="I555" s="2">
        <f>'Chart 17'!AB30</f>
        <v>0</v>
      </c>
      <c r="J555" s="120">
        <f>'Chart 17'!AC29</f>
        <v>0</v>
      </c>
      <c r="K555" s="2" cm="1">
        <f t="array" aca="1" ref="K555" ca="1">IF(B555=0,0,INDIRECT("MRN_"&amp;A555))</f>
        <v>0</v>
      </c>
      <c r="L555" s="2">
        <f t="shared" si="175"/>
        <v>0</v>
      </c>
      <c r="M555" s="2" t="str">
        <f t="shared" si="176"/>
        <v>No</v>
      </c>
      <c r="N555" s="2" t="str">
        <f t="shared" si="177"/>
        <v>No</v>
      </c>
      <c r="O555" s="2" t="str">
        <f t="shared" si="178"/>
        <v>No</v>
      </c>
      <c r="P555" s="2" t="str">
        <f t="shared" si="179"/>
        <v>No</v>
      </c>
    </row>
    <row r="556" spans="1:16" x14ac:dyDescent="0.25">
      <c r="A556" s="27">
        <v>17</v>
      </c>
      <c r="B556" s="120">
        <f>'Chart 17'!U31</f>
        <v>0</v>
      </c>
      <c r="C556" s="120">
        <f>'Chart 17'!V31</f>
        <v>0</v>
      </c>
      <c r="D556" s="120">
        <f>'Chart 17'!W31</f>
        <v>0</v>
      </c>
      <c r="E556" s="120">
        <f>'Chart 17'!X31</f>
        <v>0</v>
      </c>
      <c r="F556" s="121">
        <f>'Chart 17'!Y31</f>
        <v>0</v>
      </c>
      <c r="G556" s="120">
        <f>'Chart 17'!Z31</f>
        <v>0</v>
      </c>
      <c r="H556" s="120">
        <f>'Chart 17'!AA31</f>
        <v>0</v>
      </c>
      <c r="I556" s="2">
        <f>'Chart 17'!AB31</f>
        <v>0</v>
      </c>
      <c r="J556" s="120">
        <f>'Chart 17'!AC30</f>
        <v>0</v>
      </c>
      <c r="K556" s="2" cm="1">
        <f t="array" aca="1" ref="K556" ca="1">IF(B556=0,0,INDIRECT("MRN_"&amp;A556))</f>
        <v>0</v>
      </c>
      <c r="L556" s="2">
        <f t="shared" si="175"/>
        <v>0</v>
      </c>
      <c r="M556" s="2" t="str">
        <f t="shared" si="176"/>
        <v>No</v>
      </c>
      <c r="N556" s="2" t="str">
        <f t="shared" si="177"/>
        <v>No</v>
      </c>
      <c r="O556" s="2" t="str">
        <f t="shared" si="178"/>
        <v>No</v>
      </c>
      <c r="P556" s="2" t="str">
        <f t="shared" si="179"/>
        <v>No</v>
      </c>
    </row>
    <row r="557" spans="1:16" x14ac:dyDescent="0.25">
      <c r="A557" s="27">
        <v>17</v>
      </c>
      <c r="B557" s="120">
        <f>'Chart 17'!U32</f>
        <v>0</v>
      </c>
      <c r="C557" s="120">
        <f>'Chart 17'!V32</f>
        <v>0</v>
      </c>
      <c r="D557" s="120">
        <f>'Chart 17'!W32</f>
        <v>0</v>
      </c>
      <c r="E557" s="120">
        <f>'Chart 17'!X32</f>
        <v>0</v>
      </c>
      <c r="F557" s="121">
        <f>'Chart 17'!Y32</f>
        <v>0</v>
      </c>
      <c r="G557" s="120">
        <f>'Chart 17'!Z32</f>
        <v>0</v>
      </c>
      <c r="H557" s="120">
        <f>'Chart 17'!AA32</f>
        <v>0</v>
      </c>
      <c r="I557" s="2">
        <f>'Chart 17'!AB32</f>
        <v>0</v>
      </c>
      <c r="J557" s="120">
        <f>'Chart 17'!AC31</f>
        <v>0</v>
      </c>
      <c r="K557" s="2" cm="1">
        <f t="array" aca="1" ref="K557" ca="1">IF(B557=0,0,INDIRECT("MRN_"&amp;A557))</f>
        <v>0</v>
      </c>
      <c r="L557" s="2">
        <f t="shared" si="175"/>
        <v>0</v>
      </c>
      <c r="M557" s="2" t="str">
        <f t="shared" si="176"/>
        <v>No</v>
      </c>
      <c r="N557" s="2" t="str">
        <f t="shared" si="177"/>
        <v>No</v>
      </c>
      <c r="O557" s="2" t="str">
        <f t="shared" si="178"/>
        <v>No</v>
      </c>
      <c r="P557" s="2" t="str">
        <f t="shared" si="179"/>
        <v>No</v>
      </c>
    </row>
    <row r="558" spans="1:16" x14ac:dyDescent="0.25">
      <c r="A558" s="27">
        <v>17</v>
      </c>
      <c r="B558" s="120">
        <f>'Chart 17'!U33</f>
        <v>0</v>
      </c>
      <c r="C558" s="120">
        <f>'Chart 17'!V33</f>
        <v>0</v>
      </c>
      <c r="D558" s="120">
        <f>'Chart 17'!W33</f>
        <v>0</v>
      </c>
      <c r="E558" s="120">
        <f>'Chart 17'!X33</f>
        <v>0</v>
      </c>
      <c r="F558" s="121">
        <f>'Chart 17'!Y33</f>
        <v>0</v>
      </c>
      <c r="G558" s="120">
        <f>'Chart 17'!Z33</f>
        <v>0</v>
      </c>
      <c r="H558" s="120">
        <f>'Chart 17'!AA33</f>
        <v>0</v>
      </c>
      <c r="I558" s="2">
        <f>'Chart 17'!AB33</f>
        <v>0</v>
      </c>
      <c r="J558" s="120">
        <f>'Chart 17'!AC32</f>
        <v>0</v>
      </c>
      <c r="K558" s="2" cm="1">
        <f t="array" aca="1" ref="K558" ca="1">IF(B558=0,0,INDIRECT("MRN_"&amp;A558))</f>
        <v>0</v>
      </c>
      <c r="L558" s="2">
        <f t="shared" si="175"/>
        <v>0</v>
      </c>
      <c r="M558" s="2" t="str">
        <f t="shared" si="176"/>
        <v>No</v>
      </c>
      <c r="N558" s="2" t="str">
        <f t="shared" si="177"/>
        <v>No</v>
      </c>
      <c r="O558" s="2" t="str">
        <f t="shared" si="178"/>
        <v>No</v>
      </c>
      <c r="P558" s="2" t="str">
        <f t="shared" si="179"/>
        <v>No</v>
      </c>
    </row>
    <row r="559" spans="1:16" x14ac:dyDescent="0.25">
      <c r="A559" s="27">
        <v>17</v>
      </c>
      <c r="B559" s="120">
        <f>'Chart 17'!U34</f>
        <v>0</v>
      </c>
      <c r="C559" s="120">
        <f>'Chart 17'!V34</f>
        <v>0</v>
      </c>
      <c r="D559" s="120">
        <f>'Chart 17'!W34</f>
        <v>0</v>
      </c>
      <c r="E559" s="120">
        <f>'Chart 17'!X34</f>
        <v>0</v>
      </c>
      <c r="F559" s="121">
        <f>'Chart 17'!Y34</f>
        <v>0</v>
      </c>
      <c r="G559" s="120">
        <f>'Chart 17'!Z34</f>
        <v>0</v>
      </c>
      <c r="H559" s="120">
        <f>'Chart 17'!AA34</f>
        <v>0</v>
      </c>
      <c r="I559" s="2">
        <f>'Chart 17'!AB34</f>
        <v>0</v>
      </c>
      <c r="J559" s="120">
        <f>'Chart 17'!AC33</f>
        <v>0</v>
      </c>
      <c r="K559" s="2" cm="1">
        <f t="array" aca="1" ref="K559" ca="1">IF(B559=0,0,INDIRECT("MRN_"&amp;A559))</f>
        <v>0</v>
      </c>
      <c r="L559" s="2">
        <f t="shared" si="175"/>
        <v>0</v>
      </c>
      <c r="M559" s="2" t="str">
        <f t="shared" si="176"/>
        <v>No</v>
      </c>
      <c r="N559" s="2" t="str">
        <f t="shared" si="177"/>
        <v>No</v>
      </c>
      <c r="O559" s="2" t="str">
        <f t="shared" si="178"/>
        <v>No</v>
      </c>
      <c r="P559" s="2" t="str">
        <f t="shared" si="179"/>
        <v>No</v>
      </c>
    </row>
    <row r="560" spans="1:16" x14ac:dyDescent="0.25">
      <c r="A560" s="27">
        <v>17</v>
      </c>
      <c r="B560" s="120">
        <f>'Chart 17'!U35</f>
        <v>0</v>
      </c>
      <c r="C560" s="120">
        <f>'Chart 17'!V35</f>
        <v>0</v>
      </c>
      <c r="D560" s="120">
        <f>'Chart 17'!W35</f>
        <v>0</v>
      </c>
      <c r="E560" s="120">
        <f>'Chart 17'!X35</f>
        <v>0</v>
      </c>
      <c r="F560" s="121">
        <f>'Chart 17'!Y35</f>
        <v>0</v>
      </c>
      <c r="G560" s="120">
        <f>'Chart 17'!Z35</f>
        <v>0</v>
      </c>
      <c r="H560" s="120">
        <f>'Chart 17'!AA35</f>
        <v>0</v>
      </c>
      <c r="I560" s="2">
        <f>'Chart 17'!AB35</f>
        <v>0</v>
      </c>
      <c r="J560" s="120">
        <f>'Chart 17'!AC34</f>
        <v>0</v>
      </c>
      <c r="K560" s="2" cm="1">
        <f t="array" aca="1" ref="K560" ca="1">IF(B560=0,0,INDIRECT("MRN_"&amp;A560))</f>
        <v>0</v>
      </c>
      <c r="L560" s="2">
        <f t="shared" si="175"/>
        <v>0</v>
      </c>
      <c r="M560" s="2" t="str">
        <f t="shared" si="176"/>
        <v>No</v>
      </c>
      <c r="N560" s="2" t="str">
        <f t="shared" si="177"/>
        <v>No</v>
      </c>
      <c r="O560" s="2" t="str">
        <f t="shared" si="178"/>
        <v>No</v>
      </c>
      <c r="P560" s="2" t="str">
        <f t="shared" si="179"/>
        <v>No</v>
      </c>
    </row>
    <row r="561" spans="1:16" x14ac:dyDescent="0.25">
      <c r="A561" s="27">
        <v>17</v>
      </c>
      <c r="B561" s="120">
        <f>'Chart 17'!U36</f>
        <v>0</v>
      </c>
      <c r="C561" s="120">
        <f>'Chart 17'!V36</f>
        <v>0</v>
      </c>
      <c r="D561" s="120">
        <f>'Chart 17'!W36</f>
        <v>0</v>
      </c>
      <c r="E561" s="120">
        <f>'Chart 17'!X36</f>
        <v>0</v>
      </c>
      <c r="F561" s="121">
        <f>'Chart 17'!Y36</f>
        <v>0</v>
      </c>
      <c r="G561" s="120">
        <f>'Chart 17'!Z36</f>
        <v>0</v>
      </c>
      <c r="H561" s="120">
        <f>'Chart 17'!AA36</f>
        <v>0</v>
      </c>
      <c r="I561" s="2">
        <f>'Chart 17'!AB36</f>
        <v>0</v>
      </c>
      <c r="J561" s="120">
        <f>'Chart 17'!AC35</f>
        <v>0</v>
      </c>
      <c r="K561" s="2" cm="1">
        <f t="array" aca="1" ref="K561" ca="1">IF(B561=0,0,INDIRECT("MRN_"&amp;A561))</f>
        <v>0</v>
      </c>
      <c r="L561" s="2">
        <f t="shared" si="175"/>
        <v>0</v>
      </c>
      <c r="M561" s="2" t="str">
        <f t="shared" si="176"/>
        <v>No</v>
      </c>
      <c r="N561" s="2" t="str">
        <f t="shared" si="177"/>
        <v>No</v>
      </c>
      <c r="O561" s="2" t="str">
        <f t="shared" si="178"/>
        <v>No</v>
      </c>
      <c r="P561" s="2" t="str">
        <f t="shared" si="179"/>
        <v>No</v>
      </c>
    </row>
    <row r="562" spans="1:16" x14ac:dyDescent="0.25">
      <c r="A562" s="27">
        <v>17</v>
      </c>
      <c r="B562" s="120">
        <f>'Chart 17'!U37</f>
        <v>0</v>
      </c>
      <c r="C562" s="120">
        <f>'Chart 17'!V37</f>
        <v>0</v>
      </c>
      <c r="D562" s="120">
        <f>'Chart 17'!W37</f>
        <v>0</v>
      </c>
      <c r="E562" s="120">
        <f>'Chart 17'!X37</f>
        <v>0</v>
      </c>
      <c r="F562" s="121">
        <f>'Chart 17'!Y37</f>
        <v>0</v>
      </c>
      <c r="G562" s="120">
        <f>'Chart 17'!Z37</f>
        <v>0</v>
      </c>
      <c r="H562" s="120">
        <f>'Chart 17'!AA37</f>
        <v>0</v>
      </c>
      <c r="I562" s="2">
        <f>'Chart 17'!AB37</f>
        <v>0</v>
      </c>
      <c r="J562" s="120">
        <f>'Chart 17'!AC36</f>
        <v>0</v>
      </c>
      <c r="K562" s="2" cm="1">
        <f t="array" aca="1" ref="K562" ca="1">IF(B562=0,0,INDIRECT("MRN_"&amp;A562))</f>
        <v>0</v>
      </c>
      <c r="L562" s="2">
        <f t="shared" si="175"/>
        <v>0</v>
      </c>
      <c r="M562" s="2" t="str">
        <f t="shared" si="176"/>
        <v>No</v>
      </c>
      <c r="N562" s="2" t="str">
        <f t="shared" si="177"/>
        <v>No</v>
      </c>
      <c r="O562" s="2" t="str">
        <f t="shared" si="178"/>
        <v>No</v>
      </c>
      <c r="P562" s="2" t="str">
        <f t="shared" si="179"/>
        <v>No</v>
      </c>
    </row>
    <row r="563" spans="1:16" x14ac:dyDescent="0.25">
      <c r="A563" s="27">
        <v>17</v>
      </c>
      <c r="B563" s="120">
        <f>'Chart 17'!U38</f>
        <v>0</v>
      </c>
      <c r="C563" s="120">
        <f>'Chart 17'!V38</f>
        <v>0</v>
      </c>
      <c r="D563" s="120">
        <f>'Chart 17'!W38</f>
        <v>0</v>
      </c>
      <c r="E563" s="120">
        <f>'Chart 17'!X38</f>
        <v>0</v>
      </c>
      <c r="F563" s="121">
        <f>'Chart 17'!Y38</f>
        <v>0</v>
      </c>
      <c r="G563" s="120">
        <f>'Chart 17'!Z38</f>
        <v>0</v>
      </c>
      <c r="H563" s="120">
        <f>'Chart 17'!AA38</f>
        <v>0</v>
      </c>
      <c r="I563" s="2">
        <f>'Chart 17'!AB38</f>
        <v>0</v>
      </c>
      <c r="J563" s="120">
        <f>'Chart 17'!AC37</f>
        <v>0</v>
      </c>
      <c r="K563" s="2" cm="1">
        <f t="array" aca="1" ref="K563" ca="1">IF(B563=0,0,INDIRECT("MRN_"&amp;A563))</f>
        <v>0</v>
      </c>
      <c r="L563" s="2">
        <f t="shared" si="175"/>
        <v>0</v>
      </c>
      <c r="M563" s="2" t="str">
        <f t="shared" si="176"/>
        <v>No</v>
      </c>
      <c r="N563" s="2" t="str">
        <f t="shared" si="177"/>
        <v>No</v>
      </c>
      <c r="O563" s="2" t="str">
        <f t="shared" si="178"/>
        <v>No</v>
      </c>
      <c r="P563" s="2" t="str">
        <f t="shared" si="179"/>
        <v>No</v>
      </c>
    </row>
    <row r="564" spans="1:16" x14ac:dyDescent="0.25">
      <c r="A564" s="27">
        <v>18</v>
      </c>
      <c r="B564" s="120">
        <f>'Chart 18'!U9</f>
        <v>0</v>
      </c>
      <c r="C564" s="120">
        <f>'Chart 18'!V9</f>
        <v>0</v>
      </c>
      <c r="D564" s="120">
        <f>'Chart 18'!W9</f>
        <v>0</v>
      </c>
      <c r="E564" s="120">
        <f>'Chart 18'!X9</f>
        <v>0</v>
      </c>
      <c r="F564" s="121">
        <f>'Chart 18'!Y9</f>
        <v>0</v>
      </c>
      <c r="G564" s="120">
        <f>'Chart 18'!Z9</f>
        <v>0</v>
      </c>
      <c r="H564" s="120">
        <f>'Chart 18'!AA9</f>
        <v>0</v>
      </c>
      <c r="I564" s="2">
        <f>'Chart 18'!AB9</f>
        <v>0</v>
      </c>
      <c r="J564" s="2">
        <f>'Chart 18'!AC9</f>
        <v>0</v>
      </c>
      <c r="K564" s="2" cm="1">
        <f t="array" aca="1" ref="K564" ca="1">IF(B564=0,0,INDIRECT("MRN_"&amp;A564))</f>
        <v>0</v>
      </c>
      <c r="L564" s="2">
        <f t="shared" si="175"/>
        <v>0</v>
      </c>
      <c r="M564" s="2" t="str">
        <f t="shared" si="176"/>
        <v>No</v>
      </c>
      <c r="N564" s="2" t="str">
        <f t="shared" si="177"/>
        <v>No</v>
      </c>
      <c r="O564" s="2" t="str">
        <f t="shared" si="178"/>
        <v>No</v>
      </c>
      <c r="P564" s="2" t="str">
        <f t="shared" si="179"/>
        <v>No</v>
      </c>
    </row>
    <row r="565" spans="1:16" x14ac:dyDescent="0.25">
      <c r="A565" s="27">
        <v>18</v>
      </c>
      <c r="B565" s="120">
        <f>'Chart 18'!U10</f>
        <v>0</v>
      </c>
      <c r="C565" s="120">
        <f>'Chart 18'!V10</f>
        <v>0</v>
      </c>
      <c r="D565" s="120">
        <f>'Chart 18'!W10</f>
        <v>0</v>
      </c>
      <c r="E565" s="120">
        <f>'Chart 18'!X10</f>
        <v>0</v>
      </c>
      <c r="F565" s="121">
        <f>'Chart 18'!Y10</f>
        <v>0</v>
      </c>
      <c r="G565" s="120">
        <f>'Chart 18'!Z10</f>
        <v>0</v>
      </c>
      <c r="H565" s="120">
        <f>'Chart 18'!AA10</f>
        <v>0</v>
      </c>
      <c r="I565" s="2">
        <f>'Chart 18'!AB10</f>
        <v>0</v>
      </c>
      <c r="J565" s="2">
        <f>'Chart 18'!AC10</f>
        <v>0</v>
      </c>
      <c r="K565" s="2" cm="1">
        <f t="array" aca="1" ref="K565" ca="1">IF(B565=0,0,INDIRECT("MRN_"&amp;A565))</f>
        <v>0</v>
      </c>
      <c r="L565" s="2">
        <f t="shared" si="165"/>
        <v>0</v>
      </c>
      <c r="M565" s="2" t="str">
        <f t="shared" si="166"/>
        <v>No</v>
      </c>
      <c r="N565" s="2" t="str">
        <f t="shared" si="167"/>
        <v>No</v>
      </c>
      <c r="O565" s="2" t="str">
        <f t="shared" si="168"/>
        <v>No</v>
      </c>
      <c r="P565" s="2" t="str">
        <f t="shared" si="169"/>
        <v>No</v>
      </c>
    </row>
    <row r="566" spans="1:16" x14ac:dyDescent="0.25">
      <c r="A566" s="27">
        <v>18</v>
      </c>
      <c r="B566" s="120">
        <f>'Chart 18'!U11</f>
        <v>0</v>
      </c>
      <c r="C566" s="120">
        <f>'Chart 18'!V11</f>
        <v>0</v>
      </c>
      <c r="D566" s="120">
        <f>'Chart 18'!W11</f>
        <v>0</v>
      </c>
      <c r="E566" s="120">
        <f>'Chart 18'!X11</f>
        <v>0</v>
      </c>
      <c r="F566" s="121">
        <f>'Chart 18'!Y11</f>
        <v>0</v>
      </c>
      <c r="G566" s="120">
        <f>'Chart 18'!Z11</f>
        <v>0</v>
      </c>
      <c r="H566" s="120">
        <f>'Chart 18'!AA11</f>
        <v>0</v>
      </c>
      <c r="I566" s="2">
        <f>'Chart 18'!AB11</f>
        <v>0</v>
      </c>
      <c r="J566" s="2">
        <f>'Chart 18'!AC11</f>
        <v>0</v>
      </c>
      <c r="K566" s="2" cm="1">
        <f t="array" aca="1" ref="K566" ca="1">IF(B566=0,0,INDIRECT("MRN_"&amp;A566))</f>
        <v>0</v>
      </c>
      <c r="L566" s="2">
        <f t="shared" si="165"/>
        <v>0</v>
      </c>
      <c r="M566" s="2" t="str">
        <f t="shared" si="166"/>
        <v>No</v>
      </c>
      <c r="N566" s="2" t="str">
        <f t="shared" si="167"/>
        <v>No</v>
      </c>
      <c r="O566" s="2" t="str">
        <f t="shared" si="168"/>
        <v>No</v>
      </c>
      <c r="P566" s="2" t="str">
        <f t="shared" si="169"/>
        <v>No</v>
      </c>
    </row>
    <row r="567" spans="1:16" x14ac:dyDescent="0.25">
      <c r="A567" s="27">
        <v>18</v>
      </c>
      <c r="B567" s="120">
        <f>'Chart 18'!U12</f>
        <v>0</v>
      </c>
      <c r="C567" s="120">
        <f>'Chart 18'!V12</f>
        <v>0</v>
      </c>
      <c r="D567" s="120">
        <f>'Chart 18'!W12</f>
        <v>0</v>
      </c>
      <c r="E567" s="120">
        <f>'Chart 18'!X12</f>
        <v>0</v>
      </c>
      <c r="F567" s="121">
        <f>'Chart 18'!Y12</f>
        <v>0</v>
      </c>
      <c r="G567" s="120">
        <f>'Chart 18'!Z12</f>
        <v>0</v>
      </c>
      <c r="H567" s="120">
        <f>'Chart 18'!AA12</f>
        <v>0</v>
      </c>
      <c r="I567" s="2">
        <f>'Chart 18'!AB12</f>
        <v>0</v>
      </c>
      <c r="J567" s="2">
        <f>'Chart 18'!AC12</f>
        <v>0</v>
      </c>
      <c r="K567" s="2" cm="1">
        <f t="array" aca="1" ref="K567" ca="1">IF(B567=0,0,INDIRECT("MRN_"&amp;A567))</f>
        <v>0</v>
      </c>
      <c r="L567" s="2">
        <f t="shared" ref="L567:L594" si="180">IF(B567=0,0,"Chart_"&amp;A567)</f>
        <v>0</v>
      </c>
      <c r="M567" s="2" t="str">
        <f t="shared" ref="M567:M594" si="181">IF(I567=0,"No","Yes")</f>
        <v>No</v>
      </c>
      <c r="N567" s="2" t="str">
        <f t="shared" ref="N567:N594" si="182">IF(H567=0,"No","Yes")</f>
        <v>No</v>
      </c>
      <c r="O567" s="2" t="str">
        <f t="shared" ref="O567:O594" si="183">IF(N567="Yes","Yes","No")</f>
        <v>No</v>
      </c>
      <c r="P567" s="2" t="str">
        <f t="shared" ref="P567:P594" si="184">IF(M567="yes","Yes","No")</f>
        <v>No</v>
      </c>
    </row>
    <row r="568" spans="1:16" x14ac:dyDescent="0.25">
      <c r="A568" s="27">
        <v>18</v>
      </c>
      <c r="B568" s="120">
        <f>'Chart 18'!U13</f>
        <v>0</v>
      </c>
      <c r="C568" s="120">
        <f>'Chart 18'!V13</f>
        <v>0</v>
      </c>
      <c r="D568" s="120">
        <f>'Chart 18'!W13</f>
        <v>0</v>
      </c>
      <c r="E568" s="120">
        <f>'Chart 18'!X13</f>
        <v>0</v>
      </c>
      <c r="F568" s="121">
        <f>'Chart 18'!Y13</f>
        <v>0</v>
      </c>
      <c r="G568" s="120">
        <f>'Chart 18'!Z13</f>
        <v>0</v>
      </c>
      <c r="H568" s="120">
        <f>'Chart 18'!AA13</f>
        <v>0</v>
      </c>
      <c r="I568" s="2">
        <f>'Chart 18'!AB13</f>
        <v>0</v>
      </c>
      <c r="J568" s="2">
        <f>'Chart 18'!AC13</f>
        <v>0</v>
      </c>
      <c r="K568" s="2" cm="1">
        <f t="array" aca="1" ref="K568" ca="1">IF(B568=0,0,INDIRECT("MRN_"&amp;A568))</f>
        <v>0</v>
      </c>
      <c r="L568" s="2">
        <f t="shared" si="180"/>
        <v>0</v>
      </c>
      <c r="M568" s="2" t="str">
        <f t="shared" si="181"/>
        <v>No</v>
      </c>
      <c r="N568" s="2" t="str">
        <f t="shared" si="182"/>
        <v>No</v>
      </c>
      <c r="O568" s="2" t="str">
        <f t="shared" si="183"/>
        <v>No</v>
      </c>
      <c r="P568" s="2" t="str">
        <f t="shared" si="184"/>
        <v>No</v>
      </c>
    </row>
    <row r="569" spans="1:16" x14ac:dyDescent="0.25">
      <c r="A569" s="27">
        <v>18</v>
      </c>
      <c r="B569" s="120">
        <f>'Chart 18'!U14</f>
        <v>0</v>
      </c>
      <c r="C569" s="120">
        <f>'Chart 18'!V14</f>
        <v>0</v>
      </c>
      <c r="D569" s="120">
        <f>'Chart 18'!W14</f>
        <v>0</v>
      </c>
      <c r="E569" s="120">
        <f>'Chart 18'!X14</f>
        <v>0</v>
      </c>
      <c r="F569" s="121">
        <f>'Chart 18'!Y14</f>
        <v>0</v>
      </c>
      <c r="G569" s="120">
        <f>'Chart 18'!Z14</f>
        <v>0</v>
      </c>
      <c r="H569" s="120">
        <f>'Chart 18'!AA14</f>
        <v>0</v>
      </c>
      <c r="I569" s="2">
        <f>'Chart 18'!AB14</f>
        <v>0</v>
      </c>
      <c r="J569" s="2">
        <f>'Chart 18'!AC14</f>
        <v>0</v>
      </c>
      <c r="K569" s="2" cm="1">
        <f t="array" aca="1" ref="K569" ca="1">IF(B569=0,0,INDIRECT("MRN_"&amp;A569))</f>
        <v>0</v>
      </c>
      <c r="L569" s="2">
        <f t="shared" si="180"/>
        <v>0</v>
      </c>
      <c r="M569" s="2" t="str">
        <f t="shared" si="181"/>
        <v>No</v>
      </c>
      <c r="N569" s="2" t="str">
        <f t="shared" si="182"/>
        <v>No</v>
      </c>
      <c r="O569" s="2" t="str">
        <f t="shared" si="183"/>
        <v>No</v>
      </c>
      <c r="P569" s="2" t="str">
        <f t="shared" si="184"/>
        <v>No</v>
      </c>
    </row>
    <row r="570" spans="1:16" x14ac:dyDescent="0.25">
      <c r="A570" s="27">
        <v>18</v>
      </c>
      <c r="B570" s="120">
        <f>'Chart 18'!U15</f>
        <v>0</v>
      </c>
      <c r="C570" s="120">
        <f>'Chart 18'!V15</f>
        <v>0</v>
      </c>
      <c r="D570" s="120">
        <f>'Chart 18'!W15</f>
        <v>0</v>
      </c>
      <c r="E570" s="120">
        <f>'Chart 18'!X15</f>
        <v>0</v>
      </c>
      <c r="F570" s="121">
        <f>'Chart 18'!Y15</f>
        <v>0</v>
      </c>
      <c r="G570" s="120">
        <f>'Chart 18'!Z15</f>
        <v>0</v>
      </c>
      <c r="H570" s="120">
        <f>'Chart 18'!AA15</f>
        <v>0</v>
      </c>
      <c r="I570" s="2">
        <f>'Chart 18'!AB15</f>
        <v>0</v>
      </c>
      <c r="J570" s="2">
        <f>'Chart 18'!AC15</f>
        <v>0</v>
      </c>
      <c r="K570" s="2" cm="1">
        <f t="array" aca="1" ref="K570" ca="1">IF(B570=0,0,INDIRECT("MRN_"&amp;A570))</f>
        <v>0</v>
      </c>
      <c r="L570" s="2">
        <f t="shared" si="180"/>
        <v>0</v>
      </c>
      <c r="M570" s="2" t="str">
        <f t="shared" si="181"/>
        <v>No</v>
      </c>
      <c r="N570" s="2" t="str">
        <f t="shared" si="182"/>
        <v>No</v>
      </c>
      <c r="O570" s="2" t="str">
        <f t="shared" si="183"/>
        <v>No</v>
      </c>
      <c r="P570" s="2" t="str">
        <f t="shared" si="184"/>
        <v>No</v>
      </c>
    </row>
    <row r="571" spans="1:16" x14ac:dyDescent="0.25">
      <c r="A571" s="27">
        <v>18</v>
      </c>
      <c r="B571" s="120">
        <f>'Chart 18'!U16</f>
        <v>0</v>
      </c>
      <c r="C571" s="120">
        <f>'Chart 18'!V16</f>
        <v>0</v>
      </c>
      <c r="D571" s="120">
        <f>'Chart 18'!W16</f>
        <v>0</v>
      </c>
      <c r="E571" s="120">
        <f>'Chart 18'!X16</f>
        <v>0</v>
      </c>
      <c r="F571" s="121">
        <f>'Chart 18'!Y16</f>
        <v>0</v>
      </c>
      <c r="G571" s="120">
        <f>'Chart 18'!Z16</f>
        <v>0</v>
      </c>
      <c r="H571" s="120">
        <f>'Chart 18'!AA16</f>
        <v>0</v>
      </c>
      <c r="I571" s="2">
        <f>'Chart 18'!AB16</f>
        <v>0</v>
      </c>
      <c r="J571" s="2">
        <f>'Chart 18'!AC16</f>
        <v>0</v>
      </c>
      <c r="K571" s="2" cm="1">
        <f t="array" aca="1" ref="K571" ca="1">IF(B571=0,0,INDIRECT("MRN_"&amp;A571))</f>
        <v>0</v>
      </c>
      <c r="L571" s="2">
        <f t="shared" si="180"/>
        <v>0</v>
      </c>
      <c r="M571" s="2" t="str">
        <f t="shared" si="181"/>
        <v>No</v>
      </c>
      <c r="N571" s="2" t="str">
        <f t="shared" si="182"/>
        <v>No</v>
      </c>
      <c r="O571" s="2" t="str">
        <f t="shared" si="183"/>
        <v>No</v>
      </c>
      <c r="P571" s="2" t="str">
        <f t="shared" si="184"/>
        <v>No</v>
      </c>
    </row>
    <row r="572" spans="1:16" x14ac:dyDescent="0.25">
      <c r="A572" s="27">
        <v>18</v>
      </c>
      <c r="B572" s="120">
        <f>'Chart 18'!U17</f>
        <v>0</v>
      </c>
      <c r="C572" s="120">
        <f>'Chart 18'!V17</f>
        <v>0</v>
      </c>
      <c r="D572" s="120">
        <f>'Chart 18'!W17</f>
        <v>0</v>
      </c>
      <c r="E572" s="120">
        <f>'Chart 18'!X17</f>
        <v>0</v>
      </c>
      <c r="F572" s="121">
        <f>'Chart 18'!Y17</f>
        <v>0</v>
      </c>
      <c r="G572" s="120">
        <f>'Chart 18'!Z17</f>
        <v>0</v>
      </c>
      <c r="H572" s="120">
        <f>'Chart 18'!AA17</f>
        <v>0</v>
      </c>
      <c r="I572" s="2">
        <f>'Chart 18'!AB17</f>
        <v>0</v>
      </c>
      <c r="J572" s="2">
        <f>'Chart 18'!AC17</f>
        <v>0</v>
      </c>
      <c r="K572" s="2" cm="1">
        <f t="array" aca="1" ref="K572" ca="1">IF(B572=0,0,INDIRECT("MRN_"&amp;A572))</f>
        <v>0</v>
      </c>
      <c r="L572" s="2">
        <f t="shared" si="180"/>
        <v>0</v>
      </c>
      <c r="M572" s="2" t="str">
        <f t="shared" si="181"/>
        <v>No</v>
      </c>
      <c r="N572" s="2" t="str">
        <f t="shared" si="182"/>
        <v>No</v>
      </c>
      <c r="O572" s="2" t="str">
        <f t="shared" si="183"/>
        <v>No</v>
      </c>
      <c r="P572" s="2" t="str">
        <f t="shared" si="184"/>
        <v>No</v>
      </c>
    </row>
    <row r="573" spans="1:16" x14ac:dyDescent="0.25">
      <c r="A573" s="27">
        <v>18</v>
      </c>
      <c r="B573" s="120">
        <f>'Chart 18'!U18</f>
        <v>0</v>
      </c>
      <c r="C573" s="120">
        <f>'Chart 18'!V18</f>
        <v>0</v>
      </c>
      <c r="D573" s="120">
        <f>'Chart 18'!W18</f>
        <v>0</v>
      </c>
      <c r="E573" s="120">
        <f>'Chart 18'!X18</f>
        <v>0</v>
      </c>
      <c r="F573" s="121">
        <f>'Chart 18'!Y18</f>
        <v>0</v>
      </c>
      <c r="G573" s="120">
        <f>'Chart 18'!Z18</f>
        <v>0</v>
      </c>
      <c r="H573" s="120">
        <f>'Chart 18'!AA18</f>
        <v>0</v>
      </c>
      <c r="I573" s="2">
        <f>'Chart 18'!AB18</f>
        <v>0</v>
      </c>
      <c r="J573" s="2">
        <f>'Chart 18'!AC18</f>
        <v>0</v>
      </c>
      <c r="K573" s="2" cm="1">
        <f t="array" aca="1" ref="K573" ca="1">IF(B573=0,0,INDIRECT("MRN_"&amp;A573))</f>
        <v>0</v>
      </c>
      <c r="L573" s="2">
        <f t="shared" si="180"/>
        <v>0</v>
      </c>
      <c r="M573" s="2" t="str">
        <f t="shared" si="181"/>
        <v>No</v>
      </c>
      <c r="N573" s="2" t="str">
        <f t="shared" si="182"/>
        <v>No</v>
      </c>
      <c r="O573" s="2" t="str">
        <f t="shared" si="183"/>
        <v>No</v>
      </c>
      <c r="P573" s="2" t="str">
        <f t="shared" si="184"/>
        <v>No</v>
      </c>
    </row>
    <row r="574" spans="1:16" x14ac:dyDescent="0.25">
      <c r="A574" s="27">
        <v>18</v>
      </c>
      <c r="B574" s="120">
        <f>'Chart 18'!U19</f>
        <v>0</v>
      </c>
      <c r="C574" s="120">
        <f>'Chart 18'!V19</f>
        <v>0</v>
      </c>
      <c r="D574" s="120">
        <f>'Chart 18'!W19</f>
        <v>0</v>
      </c>
      <c r="E574" s="120">
        <f>'Chart 18'!X19</f>
        <v>0</v>
      </c>
      <c r="F574" s="121">
        <f>'Chart 18'!Y19</f>
        <v>0</v>
      </c>
      <c r="G574" s="120">
        <f>'Chart 18'!Z19</f>
        <v>0</v>
      </c>
      <c r="H574" s="120">
        <f>'Chart 18'!AA19</f>
        <v>0</v>
      </c>
      <c r="I574" s="2">
        <f>'Chart 18'!AB19</f>
        <v>0</v>
      </c>
      <c r="J574" s="2">
        <f>'Chart 18'!AC19</f>
        <v>0</v>
      </c>
      <c r="K574" s="2" cm="1">
        <f t="array" aca="1" ref="K574" ca="1">IF(B574=0,0,INDIRECT("MRN_"&amp;A574))</f>
        <v>0</v>
      </c>
      <c r="L574" s="2">
        <f t="shared" si="180"/>
        <v>0</v>
      </c>
      <c r="M574" s="2" t="str">
        <f t="shared" si="181"/>
        <v>No</v>
      </c>
      <c r="N574" s="2" t="str">
        <f t="shared" si="182"/>
        <v>No</v>
      </c>
      <c r="O574" s="2" t="str">
        <f t="shared" si="183"/>
        <v>No</v>
      </c>
      <c r="P574" s="2" t="str">
        <f t="shared" si="184"/>
        <v>No</v>
      </c>
    </row>
    <row r="575" spans="1:16" x14ac:dyDescent="0.25">
      <c r="A575" s="27">
        <v>18</v>
      </c>
      <c r="B575" s="120">
        <f>'Chart 18'!U20</f>
        <v>0</v>
      </c>
      <c r="C575" s="120">
        <f>'Chart 18'!V20</f>
        <v>0</v>
      </c>
      <c r="D575" s="120">
        <f>'Chart 18'!W20</f>
        <v>0</v>
      </c>
      <c r="E575" s="120">
        <f>'Chart 18'!X20</f>
        <v>0</v>
      </c>
      <c r="F575" s="121">
        <f>'Chart 18'!Y20</f>
        <v>0</v>
      </c>
      <c r="G575" s="120">
        <f>'Chart 18'!Z20</f>
        <v>0</v>
      </c>
      <c r="H575" s="120">
        <f>'Chart 18'!AA20</f>
        <v>0</v>
      </c>
      <c r="I575" s="2">
        <f>'Chart 18'!AB20</f>
        <v>0</v>
      </c>
      <c r="J575" s="2">
        <f>'Chart 18'!AC20</f>
        <v>0</v>
      </c>
      <c r="K575" s="2" cm="1">
        <f t="array" aca="1" ref="K575" ca="1">IF(B575=0,0,INDIRECT("MRN_"&amp;A575))</f>
        <v>0</v>
      </c>
      <c r="L575" s="2">
        <f t="shared" si="180"/>
        <v>0</v>
      </c>
      <c r="M575" s="2" t="str">
        <f t="shared" si="181"/>
        <v>No</v>
      </c>
      <c r="N575" s="2" t="str">
        <f t="shared" si="182"/>
        <v>No</v>
      </c>
      <c r="O575" s="2" t="str">
        <f t="shared" si="183"/>
        <v>No</v>
      </c>
      <c r="P575" s="2" t="str">
        <f t="shared" si="184"/>
        <v>No</v>
      </c>
    </row>
    <row r="576" spans="1:16" x14ac:dyDescent="0.25">
      <c r="A576" s="27">
        <v>18</v>
      </c>
      <c r="B576" s="120">
        <f>'Chart 18'!U21</f>
        <v>0</v>
      </c>
      <c r="C576" s="120">
        <f>'Chart 18'!V21</f>
        <v>0</v>
      </c>
      <c r="D576" s="120">
        <f>'Chart 18'!W21</f>
        <v>0</v>
      </c>
      <c r="E576" s="120">
        <f>'Chart 18'!X21</f>
        <v>0</v>
      </c>
      <c r="F576" s="121">
        <f>'Chart 18'!Y21</f>
        <v>0</v>
      </c>
      <c r="G576" s="120">
        <f>'Chart 18'!Z21</f>
        <v>0</v>
      </c>
      <c r="H576" s="120">
        <f>'Chart 18'!AA21</f>
        <v>0</v>
      </c>
      <c r="I576" s="2">
        <f>'Chart 18'!AB21</f>
        <v>0</v>
      </c>
      <c r="J576" s="2">
        <f>'Chart 18'!AC21</f>
        <v>0</v>
      </c>
      <c r="K576" s="2" cm="1">
        <f t="array" aca="1" ref="K576" ca="1">IF(B576=0,0,INDIRECT("MRN_"&amp;A576))</f>
        <v>0</v>
      </c>
      <c r="L576" s="2">
        <f t="shared" si="180"/>
        <v>0</v>
      </c>
      <c r="M576" s="2" t="str">
        <f t="shared" si="181"/>
        <v>No</v>
      </c>
      <c r="N576" s="2" t="str">
        <f t="shared" si="182"/>
        <v>No</v>
      </c>
      <c r="O576" s="2" t="str">
        <f t="shared" si="183"/>
        <v>No</v>
      </c>
      <c r="P576" s="2" t="str">
        <f t="shared" si="184"/>
        <v>No</v>
      </c>
    </row>
    <row r="577" spans="1:16" x14ac:dyDescent="0.25">
      <c r="A577" s="27">
        <v>18</v>
      </c>
      <c r="B577" s="120">
        <f>'Chart 18'!U22</f>
        <v>0</v>
      </c>
      <c r="C577" s="120">
        <f>'Chart 18'!V22</f>
        <v>0</v>
      </c>
      <c r="D577" s="120">
        <f>'Chart 18'!W22</f>
        <v>0</v>
      </c>
      <c r="E577" s="120">
        <f>'Chart 18'!X22</f>
        <v>0</v>
      </c>
      <c r="F577" s="121">
        <f>'Chart 18'!Y22</f>
        <v>0</v>
      </c>
      <c r="G577" s="120">
        <f>'Chart 18'!Z22</f>
        <v>0</v>
      </c>
      <c r="H577" s="120">
        <f>'Chart 18'!AA22</f>
        <v>0</v>
      </c>
      <c r="I577" s="2">
        <f>'Chart 18'!AB22</f>
        <v>0</v>
      </c>
      <c r="J577" s="2">
        <f>'Chart 18'!AC22</f>
        <v>0</v>
      </c>
      <c r="K577" s="2" cm="1">
        <f t="array" aca="1" ref="K577" ca="1">IF(B577=0,0,INDIRECT("MRN_"&amp;A577))</f>
        <v>0</v>
      </c>
      <c r="L577" s="2">
        <f t="shared" si="180"/>
        <v>0</v>
      </c>
      <c r="M577" s="2" t="str">
        <f t="shared" si="181"/>
        <v>No</v>
      </c>
      <c r="N577" s="2" t="str">
        <f t="shared" si="182"/>
        <v>No</v>
      </c>
      <c r="O577" s="2" t="str">
        <f t="shared" si="183"/>
        <v>No</v>
      </c>
      <c r="P577" s="2" t="str">
        <f t="shared" si="184"/>
        <v>No</v>
      </c>
    </row>
    <row r="578" spans="1:16" x14ac:dyDescent="0.25">
      <c r="A578" s="27">
        <v>18</v>
      </c>
      <c r="B578" s="120">
        <f>'Chart 18'!U23</f>
        <v>0</v>
      </c>
      <c r="C578" s="120">
        <f>'Chart 18'!V23</f>
        <v>0</v>
      </c>
      <c r="D578" s="120">
        <f>'Chart 18'!W23</f>
        <v>0</v>
      </c>
      <c r="E578" s="120">
        <f>'Chart 18'!X23</f>
        <v>0</v>
      </c>
      <c r="F578" s="121">
        <f>'Chart 18'!Y23</f>
        <v>0</v>
      </c>
      <c r="G578" s="120">
        <f>'Chart 18'!Z23</f>
        <v>0</v>
      </c>
      <c r="H578" s="120">
        <f>'Chart 18'!AA23</f>
        <v>0</v>
      </c>
      <c r="I578" s="2">
        <f>'Chart 18'!AB23</f>
        <v>0</v>
      </c>
      <c r="J578" s="2">
        <f>'Chart 18'!AC23</f>
        <v>0</v>
      </c>
      <c r="K578" s="2" cm="1">
        <f t="array" aca="1" ref="K578" ca="1">IF(B578=0,0,INDIRECT("MRN_"&amp;A578))</f>
        <v>0</v>
      </c>
      <c r="L578" s="2">
        <f t="shared" si="180"/>
        <v>0</v>
      </c>
      <c r="M578" s="2" t="str">
        <f t="shared" si="181"/>
        <v>No</v>
      </c>
      <c r="N578" s="2" t="str">
        <f t="shared" si="182"/>
        <v>No</v>
      </c>
      <c r="O578" s="2" t="str">
        <f t="shared" si="183"/>
        <v>No</v>
      </c>
      <c r="P578" s="2" t="str">
        <f t="shared" si="184"/>
        <v>No</v>
      </c>
    </row>
    <row r="579" spans="1:16" x14ac:dyDescent="0.25">
      <c r="A579" s="27">
        <v>18</v>
      </c>
      <c r="B579" s="120">
        <f>'Chart 18'!U24</f>
        <v>0</v>
      </c>
      <c r="C579" s="120">
        <f>'Chart 18'!V24</f>
        <v>0</v>
      </c>
      <c r="D579" s="120">
        <f>'Chart 18'!W24</f>
        <v>0</v>
      </c>
      <c r="E579" s="120">
        <f>'Chart 18'!X24</f>
        <v>0</v>
      </c>
      <c r="F579" s="121">
        <f>'Chart 18'!Y24</f>
        <v>0</v>
      </c>
      <c r="G579" s="120">
        <f>'Chart 18'!Z24</f>
        <v>0</v>
      </c>
      <c r="H579" s="120">
        <f>'Chart 18'!AA24</f>
        <v>0</v>
      </c>
      <c r="I579" s="2">
        <f>'Chart 18'!AB24</f>
        <v>0</v>
      </c>
      <c r="J579" s="2">
        <f>'Chart 18'!AC24</f>
        <v>0</v>
      </c>
      <c r="K579" s="2" cm="1">
        <f t="array" aca="1" ref="K579" ca="1">IF(B579=0,0,INDIRECT("MRN_"&amp;A579))</f>
        <v>0</v>
      </c>
      <c r="L579" s="2">
        <f t="shared" si="180"/>
        <v>0</v>
      </c>
      <c r="M579" s="2" t="str">
        <f t="shared" si="181"/>
        <v>No</v>
      </c>
      <c r="N579" s="2" t="str">
        <f t="shared" si="182"/>
        <v>No</v>
      </c>
      <c r="O579" s="2" t="str">
        <f t="shared" si="183"/>
        <v>No</v>
      </c>
      <c r="P579" s="2" t="str">
        <f t="shared" si="184"/>
        <v>No</v>
      </c>
    </row>
    <row r="580" spans="1:16" x14ac:dyDescent="0.25">
      <c r="A580" s="27">
        <v>18</v>
      </c>
      <c r="B580" s="120">
        <f>'Chart 18'!U25</f>
        <v>0</v>
      </c>
      <c r="C580" s="120">
        <f>'Chart 18'!V25</f>
        <v>0</v>
      </c>
      <c r="D580" s="120">
        <f>'Chart 18'!W25</f>
        <v>0</v>
      </c>
      <c r="E580" s="120">
        <f>'Chart 18'!X25</f>
        <v>0</v>
      </c>
      <c r="F580" s="121">
        <f>'Chart 18'!Y25</f>
        <v>0</v>
      </c>
      <c r="G580" s="120">
        <f>'Chart 18'!Z25</f>
        <v>0</v>
      </c>
      <c r="H580" s="120">
        <f>'Chart 18'!AA25</f>
        <v>0</v>
      </c>
      <c r="I580" s="2">
        <f>'Chart 18'!AB25</f>
        <v>0</v>
      </c>
      <c r="J580" s="2">
        <f>'Chart 18'!AC25</f>
        <v>0</v>
      </c>
      <c r="K580" s="2" cm="1">
        <f t="array" aca="1" ref="K580" ca="1">IF(B580=0,0,INDIRECT("MRN_"&amp;A580))</f>
        <v>0</v>
      </c>
      <c r="L580" s="2">
        <f t="shared" si="180"/>
        <v>0</v>
      </c>
      <c r="M580" s="2" t="str">
        <f t="shared" si="181"/>
        <v>No</v>
      </c>
      <c r="N580" s="2" t="str">
        <f t="shared" si="182"/>
        <v>No</v>
      </c>
      <c r="O580" s="2" t="str">
        <f t="shared" si="183"/>
        <v>No</v>
      </c>
      <c r="P580" s="2" t="str">
        <f t="shared" si="184"/>
        <v>No</v>
      </c>
    </row>
    <row r="581" spans="1:16" x14ac:dyDescent="0.25">
      <c r="A581" s="27">
        <v>18</v>
      </c>
      <c r="B581" s="120">
        <f>'Chart 18'!U26</f>
        <v>0</v>
      </c>
      <c r="C581" s="120">
        <f>'Chart 18'!V26</f>
        <v>0</v>
      </c>
      <c r="D581" s="120">
        <f>'Chart 18'!W26</f>
        <v>0</v>
      </c>
      <c r="E581" s="120">
        <f>'Chart 18'!X26</f>
        <v>0</v>
      </c>
      <c r="F581" s="121">
        <f>'Chart 18'!Y26</f>
        <v>0</v>
      </c>
      <c r="G581" s="120">
        <f>'Chart 18'!Z26</f>
        <v>0</v>
      </c>
      <c r="H581" s="120">
        <f>'Chart 18'!AA26</f>
        <v>0</v>
      </c>
      <c r="I581" s="2">
        <f>'Chart 18'!AB26</f>
        <v>0</v>
      </c>
      <c r="J581" s="2">
        <f>'Chart 18'!AC26</f>
        <v>0</v>
      </c>
      <c r="K581" s="2" cm="1">
        <f t="array" aca="1" ref="K581" ca="1">IF(B581=0,0,INDIRECT("MRN_"&amp;A581))</f>
        <v>0</v>
      </c>
      <c r="L581" s="2">
        <f t="shared" si="180"/>
        <v>0</v>
      </c>
      <c r="M581" s="2" t="str">
        <f t="shared" si="181"/>
        <v>No</v>
      </c>
      <c r="N581" s="2" t="str">
        <f t="shared" si="182"/>
        <v>No</v>
      </c>
      <c r="O581" s="2" t="str">
        <f t="shared" si="183"/>
        <v>No</v>
      </c>
      <c r="P581" s="2" t="str">
        <f t="shared" si="184"/>
        <v>No</v>
      </c>
    </row>
    <row r="582" spans="1:16" x14ac:dyDescent="0.25">
      <c r="A582" s="27">
        <v>18</v>
      </c>
      <c r="B582" s="120">
        <f>'Chart 18'!U27</f>
        <v>0</v>
      </c>
      <c r="C582" s="120">
        <f>'Chart 18'!V27</f>
        <v>0</v>
      </c>
      <c r="D582" s="120">
        <f>'Chart 18'!W27</f>
        <v>0</v>
      </c>
      <c r="E582" s="120">
        <f>'Chart 18'!X27</f>
        <v>0</v>
      </c>
      <c r="F582" s="121">
        <f>'Chart 18'!Y27</f>
        <v>0</v>
      </c>
      <c r="G582" s="120">
        <f>'Chart 18'!Z27</f>
        <v>0</v>
      </c>
      <c r="H582" s="120">
        <f>'Chart 18'!AA27</f>
        <v>0</v>
      </c>
      <c r="I582" s="2">
        <f>'Chart 18'!AB27</f>
        <v>0</v>
      </c>
      <c r="J582" s="2">
        <f>'Chart 18'!AC27</f>
        <v>0</v>
      </c>
      <c r="K582" s="2" cm="1">
        <f t="array" aca="1" ref="K582" ca="1">IF(B582=0,0,INDIRECT("MRN_"&amp;A582))</f>
        <v>0</v>
      </c>
      <c r="L582" s="2">
        <f t="shared" si="180"/>
        <v>0</v>
      </c>
      <c r="M582" s="2" t="str">
        <f t="shared" si="181"/>
        <v>No</v>
      </c>
      <c r="N582" s="2" t="str">
        <f t="shared" si="182"/>
        <v>No</v>
      </c>
      <c r="O582" s="2" t="str">
        <f t="shared" si="183"/>
        <v>No</v>
      </c>
      <c r="P582" s="2" t="str">
        <f t="shared" si="184"/>
        <v>No</v>
      </c>
    </row>
    <row r="583" spans="1:16" x14ac:dyDescent="0.25">
      <c r="A583" s="27">
        <v>18</v>
      </c>
      <c r="B583" s="120">
        <f>'Chart 18'!U28</f>
        <v>0</v>
      </c>
      <c r="C583" s="120">
        <f>'Chart 18'!V28</f>
        <v>0</v>
      </c>
      <c r="D583" s="120">
        <f>'Chart 18'!W28</f>
        <v>0</v>
      </c>
      <c r="E583" s="120">
        <f>'Chart 18'!X28</f>
        <v>0</v>
      </c>
      <c r="F583" s="121">
        <f>'Chart 18'!Y28</f>
        <v>0</v>
      </c>
      <c r="G583" s="120">
        <f>'Chart 18'!Z28</f>
        <v>0</v>
      </c>
      <c r="H583" s="120">
        <f>'Chart 18'!AA28</f>
        <v>0</v>
      </c>
      <c r="I583" s="2">
        <f>'Chart 18'!AB28</f>
        <v>0</v>
      </c>
      <c r="J583" s="2">
        <f>'Chart 18'!AC28</f>
        <v>0</v>
      </c>
      <c r="K583" s="2" cm="1">
        <f t="array" aca="1" ref="K583" ca="1">IF(B583=0,0,INDIRECT("MRN_"&amp;A583))</f>
        <v>0</v>
      </c>
      <c r="L583" s="2">
        <f t="shared" si="180"/>
        <v>0</v>
      </c>
      <c r="M583" s="2" t="str">
        <f t="shared" si="181"/>
        <v>No</v>
      </c>
      <c r="N583" s="2" t="str">
        <f t="shared" si="182"/>
        <v>No</v>
      </c>
      <c r="O583" s="2" t="str">
        <f t="shared" si="183"/>
        <v>No</v>
      </c>
      <c r="P583" s="2" t="str">
        <f t="shared" si="184"/>
        <v>No</v>
      </c>
    </row>
    <row r="584" spans="1:16" x14ac:dyDescent="0.25">
      <c r="A584" s="27">
        <v>18</v>
      </c>
      <c r="B584" s="120">
        <f>'Chart 18'!U29</f>
        <v>0</v>
      </c>
      <c r="C584" s="120">
        <f>'Chart 18'!V29</f>
        <v>0</v>
      </c>
      <c r="D584" s="120">
        <f>'Chart 18'!W29</f>
        <v>0</v>
      </c>
      <c r="E584" s="120">
        <f>'Chart 18'!X29</f>
        <v>0</v>
      </c>
      <c r="F584" s="121">
        <f>'Chart 18'!Y29</f>
        <v>0</v>
      </c>
      <c r="G584" s="120">
        <f>'Chart 18'!Z29</f>
        <v>0</v>
      </c>
      <c r="H584" s="120">
        <f>'Chart 18'!AA29</f>
        <v>0</v>
      </c>
      <c r="I584" s="2">
        <f>'Chart 18'!AB29</f>
        <v>0</v>
      </c>
      <c r="J584" s="2">
        <f>'Chart 18'!AC29</f>
        <v>0</v>
      </c>
      <c r="K584" s="2" cm="1">
        <f t="array" aca="1" ref="K584" ca="1">IF(B584=0,0,INDIRECT("MRN_"&amp;A584))</f>
        <v>0</v>
      </c>
      <c r="L584" s="2">
        <f t="shared" si="180"/>
        <v>0</v>
      </c>
      <c r="M584" s="2" t="str">
        <f t="shared" si="181"/>
        <v>No</v>
      </c>
      <c r="N584" s="2" t="str">
        <f t="shared" si="182"/>
        <v>No</v>
      </c>
      <c r="O584" s="2" t="str">
        <f t="shared" si="183"/>
        <v>No</v>
      </c>
      <c r="P584" s="2" t="str">
        <f t="shared" si="184"/>
        <v>No</v>
      </c>
    </row>
    <row r="585" spans="1:16" x14ac:dyDescent="0.25">
      <c r="A585" s="27">
        <v>18</v>
      </c>
      <c r="B585" s="120">
        <f>'Chart 18'!U30</f>
        <v>0</v>
      </c>
      <c r="C585" s="120">
        <f>'Chart 18'!V30</f>
        <v>0</v>
      </c>
      <c r="D585" s="120">
        <f>'Chart 18'!W30</f>
        <v>0</v>
      </c>
      <c r="E585" s="120">
        <f>'Chart 18'!X30</f>
        <v>0</v>
      </c>
      <c r="F585" s="121">
        <f>'Chart 18'!Y30</f>
        <v>0</v>
      </c>
      <c r="G585" s="120">
        <f>'Chart 18'!Z30</f>
        <v>0</v>
      </c>
      <c r="H585" s="120">
        <f>'Chart 18'!AA30</f>
        <v>0</v>
      </c>
      <c r="I585" s="2">
        <f>'Chart 18'!AB30</f>
        <v>0</v>
      </c>
      <c r="J585" s="2">
        <f>'Chart 18'!AC30</f>
        <v>0</v>
      </c>
      <c r="K585" s="2" cm="1">
        <f t="array" aca="1" ref="K585" ca="1">IF(B585=0,0,INDIRECT("MRN_"&amp;A585))</f>
        <v>0</v>
      </c>
      <c r="L585" s="2">
        <f t="shared" si="180"/>
        <v>0</v>
      </c>
      <c r="M585" s="2" t="str">
        <f t="shared" si="181"/>
        <v>No</v>
      </c>
      <c r="N585" s="2" t="str">
        <f t="shared" si="182"/>
        <v>No</v>
      </c>
      <c r="O585" s="2" t="str">
        <f t="shared" si="183"/>
        <v>No</v>
      </c>
      <c r="P585" s="2" t="str">
        <f t="shared" si="184"/>
        <v>No</v>
      </c>
    </row>
    <row r="586" spans="1:16" x14ac:dyDescent="0.25">
      <c r="A586" s="27">
        <v>18</v>
      </c>
      <c r="B586" s="120">
        <f>'Chart 18'!U31</f>
        <v>0</v>
      </c>
      <c r="C586" s="120">
        <f>'Chart 18'!V31</f>
        <v>0</v>
      </c>
      <c r="D586" s="120">
        <f>'Chart 18'!W31</f>
        <v>0</v>
      </c>
      <c r="E586" s="120">
        <f>'Chart 18'!X31</f>
        <v>0</v>
      </c>
      <c r="F586" s="121">
        <f>'Chart 18'!Y31</f>
        <v>0</v>
      </c>
      <c r="G586" s="120">
        <f>'Chart 18'!Z31</f>
        <v>0</v>
      </c>
      <c r="H586" s="120">
        <f>'Chart 18'!AA31</f>
        <v>0</v>
      </c>
      <c r="I586" s="2">
        <f>'Chart 18'!AB31</f>
        <v>0</v>
      </c>
      <c r="J586" s="2">
        <f>'Chart 18'!AC31</f>
        <v>0</v>
      </c>
      <c r="K586" s="2" cm="1">
        <f t="array" aca="1" ref="K586" ca="1">IF(B586=0,0,INDIRECT("MRN_"&amp;A586))</f>
        <v>0</v>
      </c>
      <c r="L586" s="2">
        <f t="shared" si="180"/>
        <v>0</v>
      </c>
      <c r="M586" s="2" t="str">
        <f t="shared" si="181"/>
        <v>No</v>
      </c>
      <c r="N586" s="2" t="str">
        <f t="shared" si="182"/>
        <v>No</v>
      </c>
      <c r="O586" s="2" t="str">
        <f t="shared" si="183"/>
        <v>No</v>
      </c>
      <c r="P586" s="2" t="str">
        <f t="shared" si="184"/>
        <v>No</v>
      </c>
    </row>
    <row r="587" spans="1:16" x14ac:dyDescent="0.25">
      <c r="A587" s="27">
        <v>18</v>
      </c>
      <c r="B587" s="120">
        <f>'Chart 18'!U32</f>
        <v>0</v>
      </c>
      <c r="C587" s="120">
        <f>'Chart 18'!V32</f>
        <v>0</v>
      </c>
      <c r="D587" s="120">
        <f>'Chart 18'!W32</f>
        <v>0</v>
      </c>
      <c r="E587" s="120">
        <f>'Chart 18'!X32</f>
        <v>0</v>
      </c>
      <c r="F587" s="121">
        <f>'Chart 18'!Y32</f>
        <v>0</v>
      </c>
      <c r="G587" s="120">
        <f>'Chart 18'!Z32</f>
        <v>0</v>
      </c>
      <c r="H587" s="120">
        <f>'Chart 18'!AA32</f>
        <v>0</v>
      </c>
      <c r="I587" s="2">
        <f>'Chart 18'!AB32</f>
        <v>0</v>
      </c>
      <c r="J587" s="2">
        <f>'Chart 18'!AC32</f>
        <v>0</v>
      </c>
      <c r="K587" s="2" cm="1">
        <f t="array" aca="1" ref="K587" ca="1">IF(B587=0,0,INDIRECT("MRN_"&amp;A587))</f>
        <v>0</v>
      </c>
      <c r="L587" s="2">
        <f t="shared" si="180"/>
        <v>0</v>
      </c>
      <c r="M587" s="2" t="str">
        <f t="shared" si="181"/>
        <v>No</v>
      </c>
      <c r="N587" s="2" t="str">
        <f t="shared" si="182"/>
        <v>No</v>
      </c>
      <c r="O587" s="2" t="str">
        <f t="shared" si="183"/>
        <v>No</v>
      </c>
      <c r="P587" s="2" t="str">
        <f t="shared" si="184"/>
        <v>No</v>
      </c>
    </row>
    <row r="588" spans="1:16" x14ac:dyDescent="0.25">
      <c r="A588" s="27">
        <v>18</v>
      </c>
      <c r="B588" s="120">
        <f>'Chart 18'!U33</f>
        <v>0</v>
      </c>
      <c r="C588" s="120">
        <f>'Chart 18'!V33</f>
        <v>0</v>
      </c>
      <c r="D588" s="120">
        <f>'Chart 18'!W33</f>
        <v>0</v>
      </c>
      <c r="E588" s="120">
        <f>'Chart 18'!X33</f>
        <v>0</v>
      </c>
      <c r="F588" s="121">
        <f>'Chart 18'!Y33</f>
        <v>0</v>
      </c>
      <c r="G588" s="120">
        <f>'Chart 18'!Z33</f>
        <v>0</v>
      </c>
      <c r="H588" s="120">
        <f>'Chart 18'!AA33</f>
        <v>0</v>
      </c>
      <c r="I588" s="2">
        <f>'Chart 18'!AB33</f>
        <v>0</v>
      </c>
      <c r="J588" s="2">
        <f>'Chart 18'!AC33</f>
        <v>0</v>
      </c>
      <c r="K588" s="2" cm="1">
        <f t="array" aca="1" ref="K588" ca="1">IF(B588=0,0,INDIRECT("MRN_"&amp;A588))</f>
        <v>0</v>
      </c>
      <c r="L588" s="2">
        <f t="shared" si="180"/>
        <v>0</v>
      </c>
      <c r="M588" s="2" t="str">
        <f t="shared" si="181"/>
        <v>No</v>
      </c>
      <c r="N588" s="2" t="str">
        <f t="shared" si="182"/>
        <v>No</v>
      </c>
      <c r="O588" s="2" t="str">
        <f t="shared" si="183"/>
        <v>No</v>
      </c>
      <c r="P588" s="2" t="str">
        <f t="shared" si="184"/>
        <v>No</v>
      </c>
    </row>
    <row r="589" spans="1:16" x14ac:dyDescent="0.25">
      <c r="A589" s="27">
        <v>18</v>
      </c>
      <c r="B589" s="120">
        <f>'Chart 18'!U34</f>
        <v>0</v>
      </c>
      <c r="C589" s="120">
        <f>'Chart 18'!V34</f>
        <v>0</v>
      </c>
      <c r="D589" s="120">
        <f>'Chart 18'!W34</f>
        <v>0</v>
      </c>
      <c r="E589" s="120">
        <f>'Chart 18'!X34</f>
        <v>0</v>
      </c>
      <c r="F589" s="121">
        <f>'Chart 18'!Y34</f>
        <v>0</v>
      </c>
      <c r="G589" s="120">
        <f>'Chart 18'!Z34</f>
        <v>0</v>
      </c>
      <c r="H589" s="120">
        <f>'Chart 18'!AA34</f>
        <v>0</v>
      </c>
      <c r="I589" s="2">
        <f>'Chart 18'!AB34</f>
        <v>0</v>
      </c>
      <c r="J589" s="2">
        <f>'Chart 18'!AC34</f>
        <v>0</v>
      </c>
      <c r="K589" s="2" cm="1">
        <f t="array" aca="1" ref="K589" ca="1">IF(B589=0,0,INDIRECT("MRN_"&amp;A589))</f>
        <v>0</v>
      </c>
      <c r="L589" s="2">
        <f t="shared" si="180"/>
        <v>0</v>
      </c>
      <c r="M589" s="2" t="str">
        <f t="shared" si="181"/>
        <v>No</v>
      </c>
      <c r="N589" s="2" t="str">
        <f t="shared" si="182"/>
        <v>No</v>
      </c>
      <c r="O589" s="2" t="str">
        <f t="shared" si="183"/>
        <v>No</v>
      </c>
      <c r="P589" s="2" t="str">
        <f t="shared" si="184"/>
        <v>No</v>
      </c>
    </row>
    <row r="590" spans="1:16" x14ac:dyDescent="0.25">
      <c r="A590" s="27">
        <v>18</v>
      </c>
      <c r="B590" s="120">
        <f>'Chart 18'!U35</f>
        <v>0</v>
      </c>
      <c r="C590" s="120">
        <f>'Chart 18'!V35</f>
        <v>0</v>
      </c>
      <c r="D590" s="120">
        <f>'Chart 18'!W35</f>
        <v>0</v>
      </c>
      <c r="E590" s="120">
        <f>'Chart 18'!X35</f>
        <v>0</v>
      </c>
      <c r="F590" s="121">
        <f>'Chart 18'!Y35</f>
        <v>0</v>
      </c>
      <c r="G590" s="120">
        <f>'Chart 18'!Z35</f>
        <v>0</v>
      </c>
      <c r="H590" s="120">
        <f>'Chart 18'!AA35</f>
        <v>0</v>
      </c>
      <c r="I590" s="2">
        <f>'Chart 18'!AB35</f>
        <v>0</v>
      </c>
      <c r="J590" s="2">
        <f>'Chart 18'!AC35</f>
        <v>0</v>
      </c>
      <c r="K590" s="2" cm="1">
        <f t="array" aca="1" ref="K590" ca="1">IF(B590=0,0,INDIRECT("MRN_"&amp;A590))</f>
        <v>0</v>
      </c>
      <c r="L590" s="2">
        <f t="shared" si="180"/>
        <v>0</v>
      </c>
      <c r="M590" s="2" t="str">
        <f t="shared" si="181"/>
        <v>No</v>
      </c>
      <c r="N590" s="2" t="str">
        <f t="shared" si="182"/>
        <v>No</v>
      </c>
      <c r="O590" s="2" t="str">
        <f t="shared" si="183"/>
        <v>No</v>
      </c>
      <c r="P590" s="2" t="str">
        <f t="shared" si="184"/>
        <v>No</v>
      </c>
    </row>
    <row r="591" spans="1:16" x14ac:dyDescent="0.25">
      <c r="A591" s="27">
        <v>18</v>
      </c>
      <c r="B591" s="120">
        <f>'Chart 18'!U36</f>
        <v>0</v>
      </c>
      <c r="C591" s="120">
        <f>'Chart 18'!V36</f>
        <v>0</v>
      </c>
      <c r="D591" s="120">
        <f>'Chart 18'!W36</f>
        <v>0</v>
      </c>
      <c r="E591" s="120">
        <f>'Chart 18'!X36</f>
        <v>0</v>
      </c>
      <c r="F591" s="121">
        <f>'Chart 18'!Y36</f>
        <v>0</v>
      </c>
      <c r="G591" s="120">
        <f>'Chart 18'!Z36</f>
        <v>0</v>
      </c>
      <c r="H591" s="120">
        <f>'Chart 18'!AA36</f>
        <v>0</v>
      </c>
      <c r="I591" s="2">
        <f>'Chart 18'!AB36</f>
        <v>0</v>
      </c>
      <c r="J591" s="2">
        <f>'Chart 18'!AC36</f>
        <v>0</v>
      </c>
      <c r="K591" s="2" cm="1">
        <f t="array" aca="1" ref="K591" ca="1">IF(B591=0,0,INDIRECT("MRN_"&amp;A591))</f>
        <v>0</v>
      </c>
      <c r="L591" s="2">
        <f t="shared" si="180"/>
        <v>0</v>
      </c>
      <c r="M591" s="2" t="str">
        <f t="shared" si="181"/>
        <v>No</v>
      </c>
      <c r="N591" s="2" t="str">
        <f t="shared" si="182"/>
        <v>No</v>
      </c>
      <c r="O591" s="2" t="str">
        <f t="shared" si="183"/>
        <v>No</v>
      </c>
      <c r="P591" s="2" t="str">
        <f t="shared" si="184"/>
        <v>No</v>
      </c>
    </row>
    <row r="592" spans="1:16" x14ac:dyDescent="0.25">
      <c r="A592" s="27">
        <v>18</v>
      </c>
      <c r="B592" s="120">
        <f>'Chart 18'!U37</f>
        <v>0</v>
      </c>
      <c r="C592" s="120">
        <f>'Chart 18'!V37</f>
        <v>0</v>
      </c>
      <c r="D592" s="120">
        <f>'Chart 18'!W37</f>
        <v>0</v>
      </c>
      <c r="E592" s="120">
        <f>'Chart 18'!X37</f>
        <v>0</v>
      </c>
      <c r="F592" s="121">
        <f>'Chart 18'!Y37</f>
        <v>0</v>
      </c>
      <c r="G592" s="120">
        <f>'Chart 18'!Z37</f>
        <v>0</v>
      </c>
      <c r="H592" s="120">
        <f>'Chart 18'!AA37</f>
        <v>0</v>
      </c>
      <c r="I592" s="2">
        <f>'Chart 18'!AB37</f>
        <v>0</v>
      </c>
      <c r="J592" s="2">
        <f>'Chart 18'!AC37</f>
        <v>0</v>
      </c>
      <c r="K592" s="2" cm="1">
        <f t="array" aca="1" ref="K592" ca="1">IF(B592=0,0,INDIRECT("MRN_"&amp;A592))</f>
        <v>0</v>
      </c>
      <c r="L592" s="2">
        <f t="shared" si="180"/>
        <v>0</v>
      </c>
      <c r="M592" s="2" t="str">
        <f t="shared" si="181"/>
        <v>No</v>
      </c>
      <c r="N592" s="2" t="str">
        <f t="shared" si="182"/>
        <v>No</v>
      </c>
      <c r="O592" s="2" t="str">
        <f t="shared" si="183"/>
        <v>No</v>
      </c>
      <c r="P592" s="2" t="str">
        <f t="shared" si="184"/>
        <v>No</v>
      </c>
    </row>
    <row r="593" spans="1:16" x14ac:dyDescent="0.25">
      <c r="A593" s="27">
        <v>18</v>
      </c>
      <c r="B593" s="120">
        <f>'Chart 18'!U38</f>
        <v>0</v>
      </c>
      <c r="C593" s="120">
        <f>'Chart 18'!V38</f>
        <v>0</v>
      </c>
      <c r="D593" s="120">
        <f>'Chart 18'!W38</f>
        <v>0</v>
      </c>
      <c r="E593" s="120">
        <f>'Chart 18'!X38</f>
        <v>0</v>
      </c>
      <c r="F593" s="121">
        <f>'Chart 18'!Y38</f>
        <v>0</v>
      </c>
      <c r="G593" s="120">
        <f>'Chart 18'!Z38</f>
        <v>0</v>
      </c>
      <c r="H593" s="120">
        <f>'Chart 18'!AA38</f>
        <v>0</v>
      </c>
      <c r="I593" s="2">
        <f>'Chart 18'!AB38</f>
        <v>0</v>
      </c>
      <c r="J593" s="2">
        <f>'Chart 18'!AC38</f>
        <v>0</v>
      </c>
      <c r="K593" s="2" cm="1">
        <f t="array" aca="1" ref="K593" ca="1">IF(B593=0,0,INDIRECT("MRN_"&amp;A593))</f>
        <v>0</v>
      </c>
      <c r="L593" s="2">
        <f t="shared" si="180"/>
        <v>0</v>
      </c>
      <c r="M593" s="2" t="str">
        <f t="shared" si="181"/>
        <v>No</v>
      </c>
      <c r="N593" s="2" t="str">
        <f t="shared" si="182"/>
        <v>No</v>
      </c>
      <c r="O593" s="2" t="str">
        <f t="shared" si="183"/>
        <v>No</v>
      </c>
      <c r="P593" s="2" t="str">
        <f t="shared" si="184"/>
        <v>No</v>
      </c>
    </row>
    <row r="594" spans="1:16" x14ac:dyDescent="0.25">
      <c r="A594" s="27">
        <v>19</v>
      </c>
      <c r="B594" s="120">
        <f>'Chart 19'!U9</f>
        <v>0</v>
      </c>
      <c r="C594" s="120">
        <f>'Chart 19'!V9</f>
        <v>0</v>
      </c>
      <c r="D594" s="120">
        <f>'Chart 19'!W9</f>
        <v>0</v>
      </c>
      <c r="E594" s="120">
        <f>'Chart 19'!X9</f>
        <v>0</v>
      </c>
      <c r="F594" s="121">
        <f>'Chart 19'!Y9</f>
        <v>0</v>
      </c>
      <c r="G594" s="120">
        <f>'Chart 19'!Z9</f>
        <v>0</v>
      </c>
      <c r="H594" s="120">
        <f>'Chart 19'!AA9</f>
        <v>0</v>
      </c>
      <c r="I594" s="2">
        <f>'Chart 19'!AB9</f>
        <v>0</v>
      </c>
      <c r="J594" s="2">
        <f>'Chart 19'!AC9</f>
        <v>0</v>
      </c>
      <c r="K594" s="2" cm="1">
        <f t="array" aca="1" ref="K594" ca="1">IF(B594=0,0,INDIRECT("MRN_"&amp;A594))</f>
        <v>0</v>
      </c>
      <c r="L594" s="2">
        <f t="shared" si="180"/>
        <v>0</v>
      </c>
      <c r="M594" s="2" t="str">
        <f t="shared" si="181"/>
        <v>No</v>
      </c>
      <c r="N594" s="2" t="str">
        <f t="shared" si="182"/>
        <v>No</v>
      </c>
      <c r="O594" s="2" t="str">
        <f t="shared" si="183"/>
        <v>No</v>
      </c>
      <c r="P594" s="2" t="str">
        <f t="shared" si="184"/>
        <v>No</v>
      </c>
    </row>
    <row r="595" spans="1:16" x14ac:dyDescent="0.25">
      <c r="A595" s="27">
        <v>19</v>
      </c>
      <c r="B595" s="120">
        <f>'Chart 19'!U10</f>
        <v>0</v>
      </c>
      <c r="C595" s="120">
        <f>'Chart 19'!V10</f>
        <v>0</v>
      </c>
      <c r="D595" s="120">
        <f>'Chart 19'!W10</f>
        <v>0</v>
      </c>
      <c r="E595" s="120">
        <f>'Chart 19'!X10</f>
        <v>0</v>
      </c>
      <c r="F595" s="121">
        <f>'Chart 19'!Y10</f>
        <v>0</v>
      </c>
      <c r="G595" s="120">
        <f>'Chart 19'!Z10</f>
        <v>0</v>
      </c>
      <c r="H595" s="120">
        <f>'Chart 19'!AA10</f>
        <v>0</v>
      </c>
      <c r="I595" s="2">
        <f>'Chart 19'!AB10</f>
        <v>0</v>
      </c>
      <c r="J595" s="2">
        <f>'Chart 19'!AC10</f>
        <v>0</v>
      </c>
      <c r="K595" s="2" cm="1">
        <f t="array" aca="1" ref="K595" ca="1">IF(B595=0,0,INDIRECT("MRN_"&amp;A595))</f>
        <v>0</v>
      </c>
      <c r="L595" s="2">
        <f t="shared" ref="L595:L626" si="185">IF(B595=0,0,"Chart_"&amp;A595)</f>
        <v>0</v>
      </c>
      <c r="M595" s="2" t="str">
        <f t="shared" ref="M595:M626" si="186">IF(I595=0,"No","Yes")</f>
        <v>No</v>
      </c>
      <c r="N595" s="2" t="str">
        <f t="shared" ref="N595:N626" si="187">IF(H595=0,"No","Yes")</f>
        <v>No</v>
      </c>
      <c r="O595" s="2" t="str">
        <f t="shared" ref="O595:O626" si="188">IF(N595="Yes","Yes","No")</f>
        <v>No</v>
      </c>
      <c r="P595" s="2" t="str">
        <f t="shared" ref="P595:P626" si="189">IF(M595="yes","Yes","No")</f>
        <v>No</v>
      </c>
    </row>
    <row r="596" spans="1:16" x14ac:dyDescent="0.25">
      <c r="A596" s="27">
        <v>19</v>
      </c>
      <c r="B596" s="120">
        <f>'Chart 19'!U11</f>
        <v>0</v>
      </c>
      <c r="C596" s="120">
        <f>'Chart 19'!V11</f>
        <v>0</v>
      </c>
      <c r="D596" s="120">
        <f>'Chart 19'!W11</f>
        <v>0</v>
      </c>
      <c r="E596" s="120">
        <f>'Chart 19'!X11</f>
        <v>0</v>
      </c>
      <c r="F596" s="121">
        <f>'Chart 19'!Y11</f>
        <v>0</v>
      </c>
      <c r="G596" s="120">
        <f>'Chart 19'!Z11</f>
        <v>0</v>
      </c>
      <c r="H596" s="120">
        <f>'Chart 19'!AA11</f>
        <v>0</v>
      </c>
      <c r="I596" s="2">
        <f>'Chart 19'!AB11</f>
        <v>0</v>
      </c>
      <c r="J596" s="2">
        <f>'Chart 19'!AC11</f>
        <v>0</v>
      </c>
      <c r="K596" s="2" cm="1">
        <f t="array" aca="1" ref="K596" ca="1">IF(B596=0,0,INDIRECT("MRN_"&amp;A596))</f>
        <v>0</v>
      </c>
      <c r="L596" s="2">
        <f t="shared" si="185"/>
        <v>0</v>
      </c>
      <c r="M596" s="2" t="str">
        <f t="shared" si="186"/>
        <v>No</v>
      </c>
      <c r="N596" s="2" t="str">
        <f t="shared" si="187"/>
        <v>No</v>
      </c>
      <c r="O596" s="2" t="str">
        <f t="shared" si="188"/>
        <v>No</v>
      </c>
      <c r="P596" s="2" t="str">
        <f t="shared" si="189"/>
        <v>No</v>
      </c>
    </row>
    <row r="597" spans="1:16" x14ac:dyDescent="0.25">
      <c r="A597" s="27">
        <v>19</v>
      </c>
      <c r="B597" s="120">
        <f>'Chart 19'!U12</f>
        <v>0</v>
      </c>
      <c r="C597" s="120">
        <f>'Chart 19'!V12</f>
        <v>0</v>
      </c>
      <c r="D597" s="120">
        <f>'Chart 19'!W12</f>
        <v>0</v>
      </c>
      <c r="E597" s="120">
        <f>'Chart 19'!X12</f>
        <v>0</v>
      </c>
      <c r="F597" s="121">
        <f>'Chart 19'!Y12</f>
        <v>0</v>
      </c>
      <c r="G597" s="120">
        <f>'Chart 19'!Z12</f>
        <v>0</v>
      </c>
      <c r="H597" s="120">
        <f>'Chart 19'!AA12</f>
        <v>0</v>
      </c>
      <c r="I597" s="2">
        <f>'Chart 19'!AB12</f>
        <v>0</v>
      </c>
      <c r="J597" s="2">
        <f>'Chart 19'!AC12</f>
        <v>0</v>
      </c>
      <c r="K597" s="2" cm="1">
        <f t="array" aca="1" ref="K597" ca="1">IF(B597=0,0,INDIRECT("MRN_"&amp;A597))</f>
        <v>0</v>
      </c>
      <c r="L597" s="2">
        <f t="shared" ref="L597:L624" si="190">IF(B597=0,0,"Chart_"&amp;A597)</f>
        <v>0</v>
      </c>
      <c r="M597" s="2" t="str">
        <f t="shared" ref="M597:M624" si="191">IF(I597=0,"No","Yes")</f>
        <v>No</v>
      </c>
      <c r="N597" s="2" t="str">
        <f t="shared" ref="N597:N624" si="192">IF(H597=0,"No","Yes")</f>
        <v>No</v>
      </c>
      <c r="O597" s="2" t="str">
        <f t="shared" ref="O597:O624" si="193">IF(N597="Yes","Yes","No")</f>
        <v>No</v>
      </c>
      <c r="P597" s="2" t="str">
        <f t="shared" ref="P597:P624" si="194">IF(M597="yes","Yes","No")</f>
        <v>No</v>
      </c>
    </row>
    <row r="598" spans="1:16" x14ac:dyDescent="0.25">
      <c r="A598" s="27">
        <v>19</v>
      </c>
      <c r="B598" s="120">
        <f>'Chart 19'!U13</f>
        <v>0</v>
      </c>
      <c r="C598" s="120">
        <f>'Chart 19'!V13</f>
        <v>0</v>
      </c>
      <c r="D598" s="120">
        <f>'Chart 19'!W13</f>
        <v>0</v>
      </c>
      <c r="E598" s="120">
        <f>'Chart 19'!X13</f>
        <v>0</v>
      </c>
      <c r="F598" s="121">
        <f>'Chart 19'!Y13</f>
        <v>0</v>
      </c>
      <c r="G598" s="120">
        <f>'Chart 19'!Z13</f>
        <v>0</v>
      </c>
      <c r="H598" s="120">
        <f>'Chart 19'!AA13</f>
        <v>0</v>
      </c>
      <c r="I598" s="2">
        <f>'Chart 19'!AB13</f>
        <v>0</v>
      </c>
      <c r="J598" s="2">
        <f>'Chart 19'!AC13</f>
        <v>0</v>
      </c>
      <c r="K598" s="2" cm="1">
        <f t="array" aca="1" ref="K598" ca="1">IF(B598=0,0,INDIRECT("MRN_"&amp;A598))</f>
        <v>0</v>
      </c>
      <c r="L598" s="2">
        <f t="shared" si="190"/>
        <v>0</v>
      </c>
      <c r="M598" s="2" t="str">
        <f t="shared" si="191"/>
        <v>No</v>
      </c>
      <c r="N598" s="2" t="str">
        <f t="shared" si="192"/>
        <v>No</v>
      </c>
      <c r="O598" s="2" t="str">
        <f t="shared" si="193"/>
        <v>No</v>
      </c>
      <c r="P598" s="2" t="str">
        <f t="shared" si="194"/>
        <v>No</v>
      </c>
    </row>
    <row r="599" spans="1:16" x14ac:dyDescent="0.25">
      <c r="A599" s="27">
        <v>19</v>
      </c>
      <c r="B599" s="120">
        <f>'Chart 19'!U14</f>
        <v>0</v>
      </c>
      <c r="C599" s="120">
        <f>'Chart 19'!V14</f>
        <v>0</v>
      </c>
      <c r="D599" s="120">
        <f>'Chart 19'!W14</f>
        <v>0</v>
      </c>
      <c r="E599" s="120">
        <f>'Chart 19'!X14</f>
        <v>0</v>
      </c>
      <c r="F599" s="121">
        <f>'Chart 19'!Y14</f>
        <v>0</v>
      </c>
      <c r="G599" s="120">
        <f>'Chart 19'!Z14</f>
        <v>0</v>
      </c>
      <c r="H599" s="120">
        <f>'Chart 19'!AA14</f>
        <v>0</v>
      </c>
      <c r="I599" s="2">
        <f>'Chart 19'!AB14</f>
        <v>0</v>
      </c>
      <c r="J599" s="2">
        <f>'Chart 19'!AC14</f>
        <v>0</v>
      </c>
      <c r="K599" s="2" cm="1">
        <f t="array" aca="1" ref="K599" ca="1">IF(B599=0,0,INDIRECT("MRN_"&amp;A599))</f>
        <v>0</v>
      </c>
      <c r="L599" s="2">
        <f t="shared" si="190"/>
        <v>0</v>
      </c>
      <c r="M599" s="2" t="str">
        <f t="shared" si="191"/>
        <v>No</v>
      </c>
      <c r="N599" s="2" t="str">
        <f t="shared" si="192"/>
        <v>No</v>
      </c>
      <c r="O599" s="2" t="str">
        <f t="shared" si="193"/>
        <v>No</v>
      </c>
      <c r="P599" s="2" t="str">
        <f t="shared" si="194"/>
        <v>No</v>
      </c>
    </row>
    <row r="600" spans="1:16" x14ac:dyDescent="0.25">
      <c r="A600" s="27">
        <v>19</v>
      </c>
      <c r="B600" s="120">
        <f>'Chart 19'!U15</f>
        <v>0</v>
      </c>
      <c r="C600" s="120">
        <f>'Chart 19'!V15</f>
        <v>0</v>
      </c>
      <c r="D600" s="120">
        <f>'Chart 19'!W15</f>
        <v>0</v>
      </c>
      <c r="E600" s="120">
        <f>'Chart 19'!X15</f>
        <v>0</v>
      </c>
      <c r="F600" s="121">
        <f>'Chart 19'!Y15</f>
        <v>0</v>
      </c>
      <c r="G600" s="120">
        <f>'Chart 19'!Z15</f>
        <v>0</v>
      </c>
      <c r="H600" s="120">
        <f>'Chart 19'!AA15</f>
        <v>0</v>
      </c>
      <c r="I600" s="2">
        <f>'Chart 19'!AB15</f>
        <v>0</v>
      </c>
      <c r="J600" s="2">
        <f>'Chart 19'!AC15</f>
        <v>0</v>
      </c>
      <c r="K600" s="2" cm="1">
        <f t="array" aca="1" ref="K600" ca="1">IF(B600=0,0,INDIRECT("MRN_"&amp;A600))</f>
        <v>0</v>
      </c>
      <c r="L600" s="2">
        <f t="shared" si="190"/>
        <v>0</v>
      </c>
      <c r="M600" s="2" t="str">
        <f t="shared" si="191"/>
        <v>No</v>
      </c>
      <c r="N600" s="2" t="str">
        <f t="shared" si="192"/>
        <v>No</v>
      </c>
      <c r="O600" s="2" t="str">
        <f t="shared" si="193"/>
        <v>No</v>
      </c>
      <c r="P600" s="2" t="str">
        <f t="shared" si="194"/>
        <v>No</v>
      </c>
    </row>
    <row r="601" spans="1:16" x14ac:dyDescent="0.25">
      <c r="A601" s="27">
        <v>19</v>
      </c>
      <c r="B601" s="120">
        <f>'Chart 19'!U16</f>
        <v>0</v>
      </c>
      <c r="C601" s="120">
        <f>'Chart 19'!V16</f>
        <v>0</v>
      </c>
      <c r="D601" s="120">
        <f>'Chart 19'!W16</f>
        <v>0</v>
      </c>
      <c r="E601" s="120">
        <f>'Chart 19'!X16</f>
        <v>0</v>
      </c>
      <c r="F601" s="121">
        <f>'Chart 19'!Y16</f>
        <v>0</v>
      </c>
      <c r="G601" s="120">
        <f>'Chart 19'!Z16</f>
        <v>0</v>
      </c>
      <c r="H601" s="120">
        <f>'Chart 19'!AA16</f>
        <v>0</v>
      </c>
      <c r="I601" s="2">
        <f>'Chart 19'!AB16</f>
        <v>0</v>
      </c>
      <c r="J601" s="2">
        <f>'Chart 19'!AC16</f>
        <v>0</v>
      </c>
      <c r="K601" s="2" cm="1">
        <f t="array" aca="1" ref="K601" ca="1">IF(B601=0,0,INDIRECT("MRN_"&amp;A601))</f>
        <v>0</v>
      </c>
      <c r="L601" s="2">
        <f t="shared" si="190"/>
        <v>0</v>
      </c>
      <c r="M601" s="2" t="str">
        <f t="shared" si="191"/>
        <v>No</v>
      </c>
      <c r="N601" s="2" t="str">
        <f t="shared" si="192"/>
        <v>No</v>
      </c>
      <c r="O601" s="2" t="str">
        <f t="shared" si="193"/>
        <v>No</v>
      </c>
      <c r="P601" s="2" t="str">
        <f t="shared" si="194"/>
        <v>No</v>
      </c>
    </row>
    <row r="602" spans="1:16" x14ac:dyDescent="0.25">
      <c r="A602" s="27">
        <v>19</v>
      </c>
      <c r="B602" s="120">
        <f>'Chart 19'!U17</f>
        <v>0</v>
      </c>
      <c r="C602" s="120">
        <f>'Chart 19'!V17</f>
        <v>0</v>
      </c>
      <c r="D602" s="120">
        <f>'Chart 19'!W17</f>
        <v>0</v>
      </c>
      <c r="E602" s="120">
        <f>'Chart 19'!X17</f>
        <v>0</v>
      </c>
      <c r="F602" s="121">
        <f>'Chart 19'!Y17</f>
        <v>0</v>
      </c>
      <c r="G602" s="120">
        <f>'Chart 19'!Z17</f>
        <v>0</v>
      </c>
      <c r="H602" s="120">
        <f>'Chart 19'!AA17</f>
        <v>0</v>
      </c>
      <c r="I602" s="2">
        <f>'Chart 19'!AB17</f>
        <v>0</v>
      </c>
      <c r="J602" s="2">
        <f>'Chart 19'!AC17</f>
        <v>0</v>
      </c>
      <c r="K602" s="2" cm="1">
        <f t="array" aca="1" ref="K602" ca="1">IF(B602=0,0,INDIRECT("MRN_"&amp;A602))</f>
        <v>0</v>
      </c>
      <c r="L602" s="2">
        <f t="shared" si="190"/>
        <v>0</v>
      </c>
      <c r="M602" s="2" t="str">
        <f t="shared" si="191"/>
        <v>No</v>
      </c>
      <c r="N602" s="2" t="str">
        <f t="shared" si="192"/>
        <v>No</v>
      </c>
      <c r="O602" s="2" t="str">
        <f t="shared" si="193"/>
        <v>No</v>
      </c>
      <c r="P602" s="2" t="str">
        <f t="shared" si="194"/>
        <v>No</v>
      </c>
    </row>
    <row r="603" spans="1:16" x14ac:dyDescent="0.25">
      <c r="A603" s="27">
        <v>19</v>
      </c>
      <c r="B603" s="120">
        <f>'Chart 19'!U18</f>
        <v>0</v>
      </c>
      <c r="C603" s="120">
        <f>'Chart 19'!V18</f>
        <v>0</v>
      </c>
      <c r="D603" s="120">
        <f>'Chart 19'!W18</f>
        <v>0</v>
      </c>
      <c r="E603" s="120">
        <f>'Chart 19'!X18</f>
        <v>0</v>
      </c>
      <c r="F603" s="121">
        <f>'Chart 19'!Y18</f>
        <v>0</v>
      </c>
      <c r="G603" s="120">
        <f>'Chart 19'!Z18</f>
        <v>0</v>
      </c>
      <c r="H603" s="120">
        <f>'Chart 19'!AA18</f>
        <v>0</v>
      </c>
      <c r="I603" s="2">
        <f>'Chart 19'!AB18</f>
        <v>0</v>
      </c>
      <c r="J603" s="2">
        <f>'Chart 19'!AC18</f>
        <v>0</v>
      </c>
      <c r="K603" s="2" cm="1">
        <f t="array" aca="1" ref="K603" ca="1">IF(B603=0,0,INDIRECT("MRN_"&amp;A603))</f>
        <v>0</v>
      </c>
      <c r="L603" s="2">
        <f t="shared" si="190"/>
        <v>0</v>
      </c>
      <c r="M603" s="2" t="str">
        <f t="shared" si="191"/>
        <v>No</v>
      </c>
      <c r="N603" s="2" t="str">
        <f t="shared" si="192"/>
        <v>No</v>
      </c>
      <c r="O603" s="2" t="str">
        <f t="shared" si="193"/>
        <v>No</v>
      </c>
      <c r="P603" s="2" t="str">
        <f t="shared" si="194"/>
        <v>No</v>
      </c>
    </row>
    <row r="604" spans="1:16" x14ac:dyDescent="0.25">
      <c r="A604" s="27">
        <v>19</v>
      </c>
      <c r="B604" s="120">
        <f>'Chart 19'!U19</f>
        <v>0</v>
      </c>
      <c r="C604" s="120">
        <f>'Chart 19'!V19</f>
        <v>0</v>
      </c>
      <c r="D604" s="120">
        <f>'Chart 19'!W19</f>
        <v>0</v>
      </c>
      <c r="E604" s="120">
        <f>'Chart 19'!X19</f>
        <v>0</v>
      </c>
      <c r="F604" s="121">
        <f>'Chart 19'!Y19</f>
        <v>0</v>
      </c>
      <c r="G604" s="120">
        <f>'Chart 19'!Z19</f>
        <v>0</v>
      </c>
      <c r="H604" s="120">
        <f>'Chart 19'!AA19</f>
        <v>0</v>
      </c>
      <c r="I604" s="2">
        <f>'Chart 19'!AB19</f>
        <v>0</v>
      </c>
      <c r="J604" s="2">
        <f>'Chart 19'!AC19</f>
        <v>0</v>
      </c>
      <c r="K604" s="2" cm="1">
        <f t="array" aca="1" ref="K604" ca="1">IF(B604=0,0,INDIRECT("MRN_"&amp;A604))</f>
        <v>0</v>
      </c>
      <c r="L604" s="2">
        <f t="shared" si="190"/>
        <v>0</v>
      </c>
      <c r="M604" s="2" t="str">
        <f t="shared" si="191"/>
        <v>No</v>
      </c>
      <c r="N604" s="2" t="str">
        <f t="shared" si="192"/>
        <v>No</v>
      </c>
      <c r="O604" s="2" t="str">
        <f t="shared" si="193"/>
        <v>No</v>
      </c>
      <c r="P604" s="2" t="str">
        <f t="shared" si="194"/>
        <v>No</v>
      </c>
    </row>
    <row r="605" spans="1:16" x14ac:dyDescent="0.25">
      <c r="A605" s="27">
        <v>19</v>
      </c>
      <c r="B605" s="120">
        <f>'Chart 19'!U20</f>
        <v>0</v>
      </c>
      <c r="C605" s="120">
        <f>'Chart 19'!V20</f>
        <v>0</v>
      </c>
      <c r="D605" s="120">
        <f>'Chart 19'!W20</f>
        <v>0</v>
      </c>
      <c r="E605" s="120">
        <f>'Chart 19'!X20</f>
        <v>0</v>
      </c>
      <c r="F605" s="121">
        <f>'Chart 19'!Y20</f>
        <v>0</v>
      </c>
      <c r="G605" s="120">
        <f>'Chart 19'!Z20</f>
        <v>0</v>
      </c>
      <c r="H605" s="120">
        <f>'Chart 19'!AA20</f>
        <v>0</v>
      </c>
      <c r="I605" s="2">
        <f>'Chart 19'!AB20</f>
        <v>0</v>
      </c>
      <c r="J605" s="2">
        <f>'Chart 19'!AC20</f>
        <v>0</v>
      </c>
      <c r="K605" s="2" cm="1">
        <f t="array" aca="1" ref="K605" ca="1">IF(B605=0,0,INDIRECT("MRN_"&amp;A605))</f>
        <v>0</v>
      </c>
      <c r="L605" s="2">
        <f t="shared" si="190"/>
        <v>0</v>
      </c>
      <c r="M605" s="2" t="str">
        <f t="shared" si="191"/>
        <v>No</v>
      </c>
      <c r="N605" s="2" t="str">
        <f t="shared" si="192"/>
        <v>No</v>
      </c>
      <c r="O605" s="2" t="str">
        <f t="shared" si="193"/>
        <v>No</v>
      </c>
      <c r="P605" s="2" t="str">
        <f t="shared" si="194"/>
        <v>No</v>
      </c>
    </row>
    <row r="606" spans="1:16" x14ac:dyDescent="0.25">
      <c r="A606" s="27">
        <v>19</v>
      </c>
      <c r="B606" s="120">
        <f>'Chart 19'!U21</f>
        <v>0</v>
      </c>
      <c r="C606" s="120">
        <f>'Chart 19'!V21</f>
        <v>0</v>
      </c>
      <c r="D606" s="120">
        <f>'Chart 19'!W21</f>
        <v>0</v>
      </c>
      <c r="E606" s="120">
        <f>'Chart 19'!X21</f>
        <v>0</v>
      </c>
      <c r="F606" s="121">
        <f>'Chart 19'!Y21</f>
        <v>0</v>
      </c>
      <c r="G606" s="120">
        <f>'Chart 19'!Z21</f>
        <v>0</v>
      </c>
      <c r="H606" s="120">
        <f>'Chart 19'!AA21</f>
        <v>0</v>
      </c>
      <c r="I606" s="2">
        <f>'Chart 19'!AB21</f>
        <v>0</v>
      </c>
      <c r="J606" s="2">
        <f>'Chart 19'!AC21</f>
        <v>0</v>
      </c>
      <c r="K606" s="2" cm="1">
        <f t="array" aca="1" ref="K606" ca="1">IF(B606=0,0,INDIRECT("MRN_"&amp;A606))</f>
        <v>0</v>
      </c>
      <c r="L606" s="2">
        <f t="shared" si="190"/>
        <v>0</v>
      </c>
      <c r="M606" s="2" t="str">
        <f t="shared" si="191"/>
        <v>No</v>
      </c>
      <c r="N606" s="2" t="str">
        <f t="shared" si="192"/>
        <v>No</v>
      </c>
      <c r="O606" s="2" t="str">
        <f t="shared" si="193"/>
        <v>No</v>
      </c>
      <c r="P606" s="2" t="str">
        <f t="shared" si="194"/>
        <v>No</v>
      </c>
    </row>
    <row r="607" spans="1:16" x14ac:dyDescent="0.25">
      <c r="A607" s="27">
        <v>19</v>
      </c>
      <c r="B607" s="120">
        <f>'Chart 19'!U22</f>
        <v>0</v>
      </c>
      <c r="C607" s="120">
        <f>'Chart 19'!V22</f>
        <v>0</v>
      </c>
      <c r="D607" s="120">
        <f>'Chart 19'!W22</f>
        <v>0</v>
      </c>
      <c r="E607" s="120">
        <f>'Chart 19'!X22</f>
        <v>0</v>
      </c>
      <c r="F607" s="121">
        <f>'Chart 19'!Y22</f>
        <v>0</v>
      </c>
      <c r="G607" s="120">
        <f>'Chart 19'!Z22</f>
        <v>0</v>
      </c>
      <c r="H607" s="120">
        <f>'Chart 19'!AA22</f>
        <v>0</v>
      </c>
      <c r="I607" s="2">
        <f>'Chart 19'!AB22</f>
        <v>0</v>
      </c>
      <c r="J607" s="2">
        <f>'Chart 19'!AC22</f>
        <v>0</v>
      </c>
      <c r="K607" s="2" cm="1">
        <f t="array" aca="1" ref="K607" ca="1">IF(B607=0,0,INDIRECT("MRN_"&amp;A607))</f>
        <v>0</v>
      </c>
      <c r="L607" s="2">
        <f t="shared" si="190"/>
        <v>0</v>
      </c>
      <c r="M607" s="2" t="str">
        <f t="shared" si="191"/>
        <v>No</v>
      </c>
      <c r="N607" s="2" t="str">
        <f t="shared" si="192"/>
        <v>No</v>
      </c>
      <c r="O607" s="2" t="str">
        <f t="shared" si="193"/>
        <v>No</v>
      </c>
      <c r="P607" s="2" t="str">
        <f t="shared" si="194"/>
        <v>No</v>
      </c>
    </row>
    <row r="608" spans="1:16" x14ac:dyDescent="0.25">
      <c r="A608" s="27">
        <v>19</v>
      </c>
      <c r="B608" s="120">
        <f>'Chart 19'!U23</f>
        <v>0</v>
      </c>
      <c r="C608" s="120">
        <f>'Chart 19'!V23</f>
        <v>0</v>
      </c>
      <c r="D608" s="120">
        <f>'Chart 19'!W23</f>
        <v>0</v>
      </c>
      <c r="E608" s="120">
        <f>'Chart 19'!X23</f>
        <v>0</v>
      </c>
      <c r="F608" s="121">
        <f>'Chart 19'!Y23</f>
        <v>0</v>
      </c>
      <c r="G608" s="120">
        <f>'Chart 19'!Z23</f>
        <v>0</v>
      </c>
      <c r="H608" s="120">
        <f>'Chart 19'!AA23</f>
        <v>0</v>
      </c>
      <c r="I608" s="2">
        <f>'Chart 19'!AB23</f>
        <v>0</v>
      </c>
      <c r="J608" s="2">
        <f>'Chart 19'!AC23</f>
        <v>0</v>
      </c>
      <c r="K608" s="2" cm="1">
        <f t="array" aca="1" ref="K608" ca="1">IF(B608=0,0,INDIRECT("MRN_"&amp;A608))</f>
        <v>0</v>
      </c>
      <c r="L608" s="2">
        <f t="shared" si="190"/>
        <v>0</v>
      </c>
      <c r="M608" s="2" t="str">
        <f t="shared" si="191"/>
        <v>No</v>
      </c>
      <c r="N608" s="2" t="str">
        <f t="shared" si="192"/>
        <v>No</v>
      </c>
      <c r="O608" s="2" t="str">
        <f t="shared" si="193"/>
        <v>No</v>
      </c>
      <c r="P608" s="2" t="str">
        <f t="shared" si="194"/>
        <v>No</v>
      </c>
    </row>
    <row r="609" spans="1:16" x14ac:dyDescent="0.25">
      <c r="A609" s="27">
        <v>19</v>
      </c>
      <c r="B609" s="120">
        <f>'Chart 19'!U24</f>
        <v>0</v>
      </c>
      <c r="C609" s="120">
        <f>'Chart 19'!V24</f>
        <v>0</v>
      </c>
      <c r="D609" s="120">
        <f>'Chart 19'!W24</f>
        <v>0</v>
      </c>
      <c r="E609" s="120">
        <f>'Chart 19'!X24</f>
        <v>0</v>
      </c>
      <c r="F609" s="121">
        <f>'Chart 19'!Y24</f>
        <v>0</v>
      </c>
      <c r="G609" s="120">
        <f>'Chart 19'!Z24</f>
        <v>0</v>
      </c>
      <c r="H609" s="120">
        <f>'Chart 19'!AA24</f>
        <v>0</v>
      </c>
      <c r="I609" s="2">
        <f>'Chart 19'!AB24</f>
        <v>0</v>
      </c>
      <c r="J609" s="2">
        <f>'Chart 19'!AC24</f>
        <v>0</v>
      </c>
      <c r="K609" s="2" cm="1">
        <f t="array" aca="1" ref="K609" ca="1">IF(B609=0,0,INDIRECT("MRN_"&amp;A609))</f>
        <v>0</v>
      </c>
      <c r="L609" s="2">
        <f t="shared" si="190"/>
        <v>0</v>
      </c>
      <c r="M609" s="2" t="str">
        <f t="shared" si="191"/>
        <v>No</v>
      </c>
      <c r="N609" s="2" t="str">
        <f t="shared" si="192"/>
        <v>No</v>
      </c>
      <c r="O609" s="2" t="str">
        <f t="shared" si="193"/>
        <v>No</v>
      </c>
      <c r="P609" s="2" t="str">
        <f t="shared" si="194"/>
        <v>No</v>
      </c>
    </row>
    <row r="610" spans="1:16" x14ac:dyDescent="0.25">
      <c r="A610" s="27">
        <v>19</v>
      </c>
      <c r="B610" s="120">
        <f>'Chart 19'!U25</f>
        <v>0</v>
      </c>
      <c r="C610" s="120">
        <f>'Chart 19'!V25</f>
        <v>0</v>
      </c>
      <c r="D610" s="120">
        <f>'Chart 19'!W25</f>
        <v>0</v>
      </c>
      <c r="E610" s="120">
        <f>'Chart 19'!X25</f>
        <v>0</v>
      </c>
      <c r="F610" s="121">
        <f>'Chart 19'!Y25</f>
        <v>0</v>
      </c>
      <c r="G610" s="120">
        <f>'Chart 19'!Z25</f>
        <v>0</v>
      </c>
      <c r="H610" s="120">
        <f>'Chart 19'!AA25</f>
        <v>0</v>
      </c>
      <c r="I610" s="2">
        <f>'Chart 19'!AB25</f>
        <v>0</v>
      </c>
      <c r="J610" s="2">
        <f>'Chart 19'!AC25</f>
        <v>0</v>
      </c>
      <c r="K610" s="2" cm="1">
        <f t="array" aca="1" ref="K610" ca="1">IF(B610=0,0,INDIRECT("MRN_"&amp;A610))</f>
        <v>0</v>
      </c>
      <c r="L610" s="2">
        <f t="shared" si="190"/>
        <v>0</v>
      </c>
      <c r="M610" s="2" t="str">
        <f t="shared" si="191"/>
        <v>No</v>
      </c>
      <c r="N610" s="2" t="str">
        <f t="shared" si="192"/>
        <v>No</v>
      </c>
      <c r="O610" s="2" t="str">
        <f t="shared" si="193"/>
        <v>No</v>
      </c>
      <c r="P610" s="2" t="str">
        <f t="shared" si="194"/>
        <v>No</v>
      </c>
    </row>
    <row r="611" spans="1:16" x14ac:dyDescent="0.25">
      <c r="A611" s="27">
        <v>19</v>
      </c>
      <c r="B611" s="120">
        <f>'Chart 19'!U26</f>
        <v>0</v>
      </c>
      <c r="C611" s="120">
        <f>'Chart 19'!V26</f>
        <v>0</v>
      </c>
      <c r="D611" s="120">
        <f>'Chart 19'!W26</f>
        <v>0</v>
      </c>
      <c r="E611" s="120">
        <f>'Chart 19'!X26</f>
        <v>0</v>
      </c>
      <c r="F611" s="121">
        <f>'Chart 19'!Y26</f>
        <v>0</v>
      </c>
      <c r="G611" s="120">
        <f>'Chart 19'!Z26</f>
        <v>0</v>
      </c>
      <c r="H611" s="120">
        <f>'Chart 19'!AA26</f>
        <v>0</v>
      </c>
      <c r="I611" s="2">
        <f>'Chart 19'!AB26</f>
        <v>0</v>
      </c>
      <c r="J611" s="2">
        <f>'Chart 19'!AC26</f>
        <v>0</v>
      </c>
      <c r="K611" s="2" cm="1">
        <f t="array" aca="1" ref="K611" ca="1">IF(B611=0,0,INDIRECT("MRN_"&amp;A611))</f>
        <v>0</v>
      </c>
      <c r="L611" s="2">
        <f t="shared" si="190"/>
        <v>0</v>
      </c>
      <c r="M611" s="2" t="str">
        <f t="shared" si="191"/>
        <v>No</v>
      </c>
      <c r="N611" s="2" t="str">
        <f t="shared" si="192"/>
        <v>No</v>
      </c>
      <c r="O611" s="2" t="str">
        <f t="shared" si="193"/>
        <v>No</v>
      </c>
      <c r="P611" s="2" t="str">
        <f t="shared" si="194"/>
        <v>No</v>
      </c>
    </row>
    <row r="612" spans="1:16" x14ac:dyDescent="0.25">
      <c r="A612" s="27">
        <v>19</v>
      </c>
      <c r="B612" s="120">
        <f>'Chart 19'!U27</f>
        <v>0</v>
      </c>
      <c r="C612" s="120">
        <f>'Chart 19'!V27</f>
        <v>0</v>
      </c>
      <c r="D612" s="120">
        <f>'Chart 19'!W27</f>
        <v>0</v>
      </c>
      <c r="E612" s="120">
        <f>'Chart 19'!X27</f>
        <v>0</v>
      </c>
      <c r="F612" s="121">
        <f>'Chart 19'!Y27</f>
        <v>0</v>
      </c>
      <c r="G612" s="120">
        <f>'Chart 19'!Z27</f>
        <v>0</v>
      </c>
      <c r="H612" s="120">
        <f>'Chart 19'!AA27</f>
        <v>0</v>
      </c>
      <c r="I612" s="2">
        <f>'Chart 19'!AB27</f>
        <v>0</v>
      </c>
      <c r="J612" s="2">
        <f>'Chart 19'!AC27</f>
        <v>0</v>
      </c>
      <c r="K612" s="2" cm="1">
        <f t="array" aca="1" ref="K612" ca="1">IF(B612=0,0,INDIRECT("MRN_"&amp;A612))</f>
        <v>0</v>
      </c>
      <c r="L612" s="2">
        <f t="shared" si="190"/>
        <v>0</v>
      </c>
      <c r="M612" s="2" t="str">
        <f t="shared" si="191"/>
        <v>No</v>
      </c>
      <c r="N612" s="2" t="str">
        <f t="shared" si="192"/>
        <v>No</v>
      </c>
      <c r="O612" s="2" t="str">
        <f t="shared" si="193"/>
        <v>No</v>
      </c>
      <c r="P612" s="2" t="str">
        <f t="shared" si="194"/>
        <v>No</v>
      </c>
    </row>
    <row r="613" spans="1:16" x14ac:dyDescent="0.25">
      <c r="A613" s="27">
        <v>19</v>
      </c>
      <c r="B613" s="120">
        <f>'Chart 19'!U28</f>
        <v>0</v>
      </c>
      <c r="C613" s="120">
        <f>'Chart 19'!V28</f>
        <v>0</v>
      </c>
      <c r="D613" s="120">
        <f>'Chart 19'!W28</f>
        <v>0</v>
      </c>
      <c r="E613" s="120">
        <f>'Chart 19'!X28</f>
        <v>0</v>
      </c>
      <c r="F613" s="121">
        <f>'Chart 19'!Y28</f>
        <v>0</v>
      </c>
      <c r="G613" s="120">
        <f>'Chart 19'!Z28</f>
        <v>0</v>
      </c>
      <c r="H613" s="120">
        <f>'Chart 19'!AA28</f>
        <v>0</v>
      </c>
      <c r="I613" s="2">
        <f>'Chart 19'!AB28</f>
        <v>0</v>
      </c>
      <c r="J613" s="2">
        <f>'Chart 19'!AC28</f>
        <v>0</v>
      </c>
      <c r="K613" s="2" cm="1">
        <f t="array" aca="1" ref="K613" ca="1">IF(B613=0,0,INDIRECT("MRN_"&amp;A613))</f>
        <v>0</v>
      </c>
      <c r="L613" s="2">
        <f t="shared" si="190"/>
        <v>0</v>
      </c>
      <c r="M613" s="2" t="str">
        <f t="shared" si="191"/>
        <v>No</v>
      </c>
      <c r="N613" s="2" t="str">
        <f t="shared" si="192"/>
        <v>No</v>
      </c>
      <c r="O613" s="2" t="str">
        <f t="shared" si="193"/>
        <v>No</v>
      </c>
      <c r="P613" s="2" t="str">
        <f t="shared" si="194"/>
        <v>No</v>
      </c>
    </row>
    <row r="614" spans="1:16" x14ac:dyDescent="0.25">
      <c r="A614" s="27">
        <v>19</v>
      </c>
      <c r="B614" s="120">
        <f>'Chart 19'!U29</f>
        <v>0</v>
      </c>
      <c r="C614" s="120">
        <f>'Chart 19'!V29</f>
        <v>0</v>
      </c>
      <c r="D614" s="120">
        <f>'Chart 19'!W29</f>
        <v>0</v>
      </c>
      <c r="E614" s="120">
        <f>'Chart 19'!X29</f>
        <v>0</v>
      </c>
      <c r="F614" s="121">
        <f>'Chart 19'!Y29</f>
        <v>0</v>
      </c>
      <c r="G614" s="120">
        <f>'Chart 19'!Z29</f>
        <v>0</v>
      </c>
      <c r="H614" s="120">
        <f>'Chart 19'!AA29</f>
        <v>0</v>
      </c>
      <c r="I614" s="2">
        <f>'Chart 19'!AB29</f>
        <v>0</v>
      </c>
      <c r="J614" s="2">
        <f>'Chart 19'!AC29</f>
        <v>0</v>
      </c>
      <c r="K614" s="2" cm="1">
        <f t="array" aca="1" ref="K614" ca="1">IF(B614=0,0,INDIRECT("MRN_"&amp;A614))</f>
        <v>0</v>
      </c>
      <c r="L614" s="2">
        <f t="shared" si="190"/>
        <v>0</v>
      </c>
      <c r="M614" s="2" t="str">
        <f t="shared" si="191"/>
        <v>No</v>
      </c>
      <c r="N614" s="2" t="str">
        <f t="shared" si="192"/>
        <v>No</v>
      </c>
      <c r="O614" s="2" t="str">
        <f t="shared" si="193"/>
        <v>No</v>
      </c>
      <c r="P614" s="2" t="str">
        <f t="shared" si="194"/>
        <v>No</v>
      </c>
    </row>
    <row r="615" spans="1:16" x14ac:dyDescent="0.25">
      <c r="A615" s="27">
        <v>19</v>
      </c>
      <c r="B615" s="120">
        <f>'Chart 19'!U30</f>
        <v>0</v>
      </c>
      <c r="C615" s="120">
        <f>'Chart 19'!V30</f>
        <v>0</v>
      </c>
      <c r="D615" s="120">
        <f>'Chart 19'!W30</f>
        <v>0</v>
      </c>
      <c r="E615" s="120">
        <f>'Chart 19'!X30</f>
        <v>0</v>
      </c>
      <c r="F615" s="121">
        <f>'Chart 19'!Y30</f>
        <v>0</v>
      </c>
      <c r="G615" s="120">
        <f>'Chart 19'!Z30</f>
        <v>0</v>
      </c>
      <c r="H615" s="120">
        <f>'Chart 19'!AA30</f>
        <v>0</v>
      </c>
      <c r="I615" s="2">
        <f>'Chart 19'!AB30</f>
        <v>0</v>
      </c>
      <c r="J615" s="2">
        <f>'Chart 19'!AC30</f>
        <v>0</v>
      </c>
      <c r="K615" s="2" cm="1">
        <f t="array" aca="1" ref="K615" ca="1">IF(B615=0,0,INDIRECT("MRN_"&amp;A615))</f>
        <v>0</v>
      </c>
      <c r="L615" s="2">
        <f t="shared" si="190"/>
        <v>0</v>
      </c>
      <c r="M615" s="2" t="str">
        <f t="shared" si="191"/>
        <v>No</v>
      </c>
      <c r="N615" s="2" t="str">
        <f t="shared" si="192"/>
        <v>No</v>
      </c>
      <c r="O615" s="2" t="str">
        <f t="shared" si="193"/>
        <v>No</v>
      </c>
      <c r="P615" s="2" t="str">
        <f t="shared" si="194"/>
        <v>No</v>
      </c>
    </row>
    <row r="616" spans="1:16" x14ac:dyDescent="0.25">
      <c r="A616" s="27">
        <v>19</v>
      </c>
      <c r="B616" s="120">
        <f>'Chart 19'!U31</f>
        <v>0</v>
      </c>
      <c r="C616" s="120">
        <f>'Chart 19'!V31</f>
        <v>0</v>
      </c>
      <c r="D616" s="120">
        <f>'Chart 19'!W31</f>
        <v>0</v>
      </c>
      <c r="E616" s="120">
        <f>'Chart 19'!X31</f>
        <v>0</v>
      </c>
      <c r="F616" s="121">
        <f>'Chart 19'!Y31</f>
        <v>0</v>
      </c>
      <c r="G616" s="120">
        <f>'Chart 19'!Z31</f>
        <v>0</v>
      </c>
      <c r="H616" s="120">
        <f>'Chart 19'!AA31</f>
        <v>0</v>
      </c>
      <c r="I616" s="2">
        <f>'Chart 19'!AB31</f>
        <v>0</v>
      </c>
      <c r="J616" s="2">
        <f>'Chart 19'!AC31</f>
        <v>0</v>
      </c>
      <c r="K616" s="2" cm="1">
        <f t="array" aca="1" ref="K616" ca="1">IF(B616=0,0,INDIRECT("MRN_"&amp;A616))</f>
        <v>0</v>
      </c>
      <c r="L616" s="2">
        <f t="shared" si="190"/>
        <v>0</v>
      </c>
      <c r="M616" s="2" t="str">
        <f t="shared" si="191"/>
        <v>No</v>
      </c>
      <c r="N616" s="2" t="str">
        <f t="shared" si="192"/>
        <v>No</v>
      </c>
      <c r="O616" s="2" t="str">
        <f t="shared" si="193"/>
        <v>No</v>
      </c>
      <c r="P616" s="2" t="str">
        <f t="shared" si="194"/>
        <v>No</v>
      </c>
    </row>
    <row r="617" spans="1:16" x14ac:dyDescent="0.25">
      <c r="A617" s="27">
        <v>19</v>
      </c>
      <c r="B617" s="120">
        <f>'Chart 19'!U32</f>
        <v>0</v>
      </c>
      <c r="C617" s="120">
        <f>'Chart 19'!V32</f>
        <v>0</v>
      </c>
      <c r="D617" s="120">
        <f>'Chart 19'!W32</f>
        <v>0</v>
      </c>
      <c r="E617" s="120">
        <f>'Chart 19'!X32</f>
        <v>0</v>
      </c>
      <c r="F617" s="121">
        <f>'Chart 19'!Y32</f>
        <v>0</v>
      </c>
      <c r="G617" s="120">
        <f>'Chart 19'!Z32</f>
        <v>0</v>
      </c>
      <c r="H617" s="120">
        <f>'Chart 19'!AA32</f>
        <v>0</v>
      </c>
      <c r="I617" s="2">
        <f>'Chart 19'!AB32</f>
        <v>0</v>
      </c>
      <c r="J617" s="2">
        <f>'Chart 19'!AC32</f>
        <v>0</v>
      </c>
      <c r="K617" s="2" cm="1">
        <f t="array" aca="1" ref="K617" ca="1">IF(B617=0,0,INDIRECT("MRN_"&amp;A617))</f>
        <v>0</v>
      </c>
      <c r="L617" s="2">
        <f t="shared" si="190"/>
        <v>0</v>
      </c>
      <c r="M617" s="2" t="str">
        <f t="shared" si="191"/>
        <v>No</v>
      </c>
      <c r="N617" s="2" t="str">
        <f t="shared" si="192"/>
        <v>No</v>
      </c>
      <c r="O617" s="2" t="str">
        <f t="shared" si="193"/>
        <v>No</v>
      </c>
      <c r="P617" s="2" t="str">
        <f t="shared" si="194"/>
        <v>No</v>
      </c>
    </row>
    <row r="618" spans="1:16" x14ac:dyDescent="0.25">
      <c r="A618" s="27">
        <v>19</v>
      </c>
      <c r="B618" s="120">
        <f>'Chart 19'!U33</f>
        <v>0</v>
      </c>
      <c r="C618" s="120">
        <f>'Chart 19'!V33</f>
        <v>0</v>
      </c>
      <c r="D618" s="120">
        <f>'Chart 19'!W33</f>
        <v>0</v>
      </c>
      <c r="E618" s="120">
        <f>'Chart 19'!X33</f>
        <v>0</v>
      </c>
      <c r="F618" s="121">
        <f>'Chart 19'!Y33</f>
        <v>0</v>
      </c>
      <c r="G618" s="120">
        <f>'Chart 19'!Z33</f>
        <v>0</v>
      </c>
      <c r="H618" s="120">
        <f>'Chart 19'!AA33</f>
        <v>0</v>
      </c>
      <c r="I618" s="2">
        <f>'Chart 19'!AB33</f>
        <v>0</v>
      </c>
      <c r="J618" s="2">
        <f>'Chart 19'!AC33</f>
        <v>0</v>
      </c>
      <c r="K618" s="2" cm="1">
        <f t="array" aca="1" ref="K618" ca="1">IF(B618=0,0,INDIRECT("MRN_"&amp;A618))</f>
        <v>0</v>
      </c>
      <c r="L618" s="2">
        <f t="shared" si="190"/>
        <v>0</v>
      </c>
      <c r="M618" s="2" t="str">
        <f t="shared" si="191"/>
        <v>No</v>
      </c>
      <c r="N618" s="2" t="str">
        <f t="shared" si="192"/>
        <v>No</v>
      </c>
      <c r="O618" s="2" t="str">
        <f t="shared" si="193"/>
        <v>No</v>
      </c>
      <c r="P618" s="2" t="str">
        <f t="shared" si="194"/>
        <v>No</v>
      </c>
    </row>
    <row r="619" spans="1:16" x14ac:dyDescent="0.25">
      <c r="A619" s="27">
        <v>19</v>
      </c>
      <c r="B619" s="120">
        <f>'Chart 19'!U34</f>
        <v>0</v>
      </c>
      <c r="C619" s="120">
        <f>'Chart 19'!V34</f>
        <v>0</v>
      </c>
      <c r="D619" s="120">
        <f>'Chart 19'!W34</f>
        <v>0</v>
      </c>
      <c r="E619" s="120">
        <f>'Chart 19'!X34</f>
        <v>0</v>
      </c>
      <c r="F619" s="121">
        <f>'Chart 19'!Y34</f>
        <v>0</v>
      </c>
      <c r="G619" s="120">
        <f>'Chart 19'!Z34</f>
        <v>0</v>
      </c>
      <c r="H619" s="120">
        <f>'Chart 19'!AA34</f>
        <v>0</v>
      </c>
      <c r="I619" s="2">
        <f>'Chart 19'!AB34</f>
        <v>0</v>
      </c>
      <c r="J619" s="2">
        <f>'Chart 19'!AC34</f>
        <v>0</v>
      </c>
      <c r="K619" s="2" cm="1">
        <f t="array" aca="1" ref="K619" ca="1">IF(B619=0,0,INDIRECT("MRN_"&amp;A619))</f>
        <v>0</v>
      </c>
      <c r="L619" s="2">
        <f t="shared" si="190"/>
        <v>0</v>
      </c>
      <c r="M619" s="2" t="str">
        <f t="shared" si="191"/>
        <v>No</v>
      </c>
      <c r="N619" s="2" t="str">
        <f t="shared" si="192"/>
        <v>No</v>
      </c>
      <c r="O619" s="2" t="str">
        <f t="shared" si="193"/>
        <v>No</v>
      </c>
      <c r="P619" s="2" t="str">
        <f t="shared" si="194"/>
        <v>No</v>
      </c>
    </row>
    <row r="620" spans="1:16" x14ac:dyDescent="0.25">
      <c r="A620" s="27">
        <v>19</v>
      </c>
      <c r="B620" s="120">
        <f>'Chart 19'!U35</f>
        <v>0</v>
      </c>
      <c r="C620" s="120">
        <f>'Chart 19'!V35</f>
        <v>0</v>
      </c>
      <c r="D620" s="120">
        <f>'Chart 19'!W35</f>
        <v>0</v>
      </c>
      <c r="E620" s="120">
        <f>'Chart 19'!X35</f>
        <v>0</v>
      </c>
      <c r="F620" s="121">
        <f>'Chart 19'!Y35</f>
        <v>0</v>
      </c>
      <c r="G620" s="120">
        <f>'Chart 19'!Z35</f>
        <v>0</v>
      </c>
      <c r="H620" s="120">
        <f>'Chart 19'!AA35</f>
        <v>0</v>
      </c>
      <c r="I620" s="2">
        <f>'Chart 19'!AB35</f>
        <v>0</v>
      </c>
      <c r="J620" s="2">
        <f>'Chart 19'!AC35</f>
        <v>0</v>
      </c>
      <c r="K620" s="2" cm="1">
        <f t="array" aca="1" ref="K620" ca="1">IF(B620=0,0,INDIRECT("MRN_"&amp;A620))</f>
        <v>0</v>
      </c>
      <c r="L620" s="2">
        <f t="shared" si="190"/>
        <v>0</v>
      </c>
      <c r="M620" s="2" t="str">
        <f t="shared" si="191"/>
        <v>No</v>
      </c>
      <c r="N620" s="2" t="str">
        <f t="shared" si="192"/>
        <v>No</v>
      </c>
      <c r="O620" s="2" t="str">
        <f t="shared" si="193"/>
        <v>No</v>
      </c>
      <c r="P620" s="2" t="str">
        <f t="shared" si="194"/>
        <v>No</v>
      </c>
    </row>
    <row r="621" spans="1:16" x14ac:dyDescent="0.25">
      <c r="A621" s="27">
        <v>19</v>
      </c>
      <c r="B621" s="120">
        <f>'Chart 19'!U36</f>
        <v>0</v>
      </c>
      <c r="C621" s="120">
        <f>'Chart 19'!V36</f>
        <v>0</v>
      </c>
      <c r="D621" s="120">
        <f>'Chart 19'!W36</f>
        <v>0</v>
      </c>
      <c r="E621" s="120">
        <f>'Chart 19'!X36</f>
        <v>0</v>
      </c>
      <c r="F621" s="121">
        <f>'Chart 19'!Y36</f>
        <v>0</v>
      </c>
      <c r="G621" s="120">
        <f>'Chart 19'!Z36</f>
        <v>0</v>
      </c>
      <c r="H621" s="120">
        <f>'Chart 19'!AA36</f>
        <v>0</v>
      </c>
      <c r="I621" s="2">
        <f>'Chart 19'!AB36</f>
        <v>0</v>
      </c>
      <c r="J621" s="2">
        <f>'Chart 19'!AC36</f>
        <v>0</v>
      </c>
      <c r="K621" s="2" cm="1">
        <f t="array" aca="1" ref="K621" ca="1">IF(B621=0,0,INDIRECT("MRN_"&amp;A621))</f>
        <v>0</v>
      </c>
      <c r="L621" s="2">
        <f t="shared" si="190"/>
        <v>0</v>
      </c>
      <c r="M621" s="2" t="str">
        <f t="shared" si="191"/>
        <v>No</v>
      </c>
      <c r="N621" s="2" t="str">
        <f t="shared" si="192"/>
        <v>No</v>
      </c>
      <c r="O621" s="2" t="str">
        <f t="shared" si="193"/>
        <v>No</v>
      </c>
      <c r="P621" s="2" t="str">
        <f t="shared" si="194"/>
        <v>No</v>
      </c>
    </row>
    <row r="622" spans="1:16" x14ac:dyDescent="0.25">
      <c r="A622" s="27">
        <v>19</v>
      </c>
      <c r="B622" s="120">
        <f>'Chart 19'!U37</f>
        <v>0</v>
      </c>
      <c r="C622" s="120">
        <f>'Chart 19'!V37</f>
        <v>0</v>
      </c>
      <c r="D622" s="120">
        <f>'Chart 19'!W37</f>
        <v>0</v>
      </c>
      <c r="E622" s="120">
        <f>'Chart 19'!X37</f>
        <v>0</v>
      </c>
      <c r="F622" s="121">
        <f>'Chart 19'!Y37</f>
        <v>0</v>
      </c>
      <c r="G622" s="120">
        <f>'Chart 19'!Z37</f>
        <v>0</v>
      </c>
      <c r="H622" s="120">
        <f>'Chart 19'!AA37</f>
        <v>0</v>
      </c>
      <c r="I622" s="2">
        <f>'Chart 19'!AB37</f>
        <v>0</v>
      </c>
      <c r="J622" s="2">
        <f>'Chart 19'!AC37</f>
        <v>0</v>
      </c>
      <c r="K622" s="2" cm="1">
        <f t="array" aca="1" ref="K622" ca="1">IF(B622=0,0,INDIRECT("MRN_"&amp;A622))</f>
        <v>0</v>
      </c>
      <c r="L622" s="2">
        <f t="shared" si="190"/>
        <v>0</v>
      </c>
      <c r="M622" s="2" t="str">
        <f t="shared" si="191"/>
        <v>No</v>
      </c>
      <c r="N622" s="2" t="str">
        <f t="shared" si="192"/>
        <v>No</v>
      </c>
      <c r="O622" s="2" t="str">
        <f t="shared" si="193"/>
        <v>No</v>
      </c>
      <c r="P622" s="2" t="str">
        <f t="shared" si="194"/>
        <v>No</v>
      </c>
    </row>
    <row r="623" spans="1:16" x14ac:dyDescent="0.25">
      <c r="A623" s="27">
        <v>19</v>
      </c>
      <c r="B623" s="120">
        <f>'Chart 19'!U38</f>
        <v>0</v>
      </c>
      <c r="C623" s="120">
        <f>'Chart 19'!V38</f>
        <v>0</v>
      </c>
      <c r="D623" s="120">
        <f>'Chart 19'!W38</f>
        <v>0</v>
      </c>
      <c r="E623" s="120">
        <f>'Chart 19'!X38</f>
        <v>0</v>
      </c>
      <c r="F623" s="121">
        <f>'Chart 19'!Y38</f>
        <v>0</v>
      </c>
      <c r="G623" s="120">
        <f>'Chart 19'!Z38</f>
        <v>0</v>
      </c>
      <c r="H623" s="120">
        <f>'Chart 19'!AA38</f>
        <v>0</v>
      </c>
      <c r="I623" s="2">
        <f>'Chart 19'!AB38</f>
        <v>0</v>
      </c>
      <c r="J623" s="2">
        <f>'Chart 19'!AC38</f>
        <v>0</v>
      </c>
      <c r="K623" s="2" cm="1">
        <f t="array" aca="1" ref="K623" ca="1">IF(B623=0,0,INDIRECT("MRN_"&amp;A623))</f>
        <v>0</v>
      </c>
      <c r="L623" s="2">
        <f t="shared" si="190"/>
        <v>0</v>
      </c>
      <c r="M623" s="2" t="str">
        <f t="shared" si="191"/>
        <v>No</v>
      </c>
      <c r="N623" s="2" t="str">
        <f t="shared" si="192"/>
        <v>No</v>
      </c>
      <c r="O623" s="2" t="str">
        <f t="shared" si="193"/>
        <v>No</v>
      </c>
      <c r="P623" s="2" t="str">
        <f t="shared" si="194"/>
        <v>No</v>
      </c>
    </row>
    <row r="624" spans="1:16" x14ac:dyDescent="0.25">
      <c r="A624" s="27">
        <v>20</v>
      </c>
      <c r="B624" s="120">
        <f>'Chart 20'!U9</f>
        <v>0</v>
      </c>
      <c r="C624" s="120">
        <f>'Chart 20'!V9</f>
        <v>0</v>
      </c>
      <c r="D624" s="120">
        <f>'Chart 20'!W9</f>
        <v>0</v>
      </c>
      <c r="E624" s="120">
        <f>'Chart 20'!X9</f>
        <v>0</v>
      </c>
      <c r="F624" s="121">
        <f>'Chart 20'!Y9</f>
        <v>0</v>
      </c>
      <c r="G624" s="120">
        <f>'Chart 20'!Z9</f>
        <v>0</v>
      </c>
      <c r="H624" s="120">
        <f>'Chart 20'!AA9</f>
        <v>0</v>
      </c>
      <c r="I624" s="2">
        <f>'Chart 20'!AB9</f>
        <v>0</v>
      </c>
      <c r="J624" s="2">
        <f>'Chart 20'!AC9</f>
        <v>0</v>
      </c>
      <c r="K624" s="2" cm="1">
        <f t="array" aca="1" ref="K624" ca="1">IF(B624=0,0,INDIRECT("MRN_"&amp;A624))</f>
        <v>0</v>
      </c>
      <c r="L624" s="2">
        <f t="shared" si="190"/>
        <v>0</v>
      </c>
      <c r="M624" s="2" t="str">
        <f t="shared" si="191"/>
        <v>No</v>
      </c>
      <c r="N624" s="2" t="str">
        <f t="shared" si="192"/>
        <v>No</v>
      </c>
      <c r="O624" s="2" t="str">
        <f t="shared" si="193"/>
        <v>No</v>
      </c>
      <c r="P624" s="2" t="str">
        <f t="shared" si="194"/>
        <v>No</v>
      </c>
    </row>
    <row r="625" spans="1:16" x14ac:dyDescent="0.25">
      <c r="A625" s="27">
        <v>20</v>
      </c>
      <c r="B625" s="120">
        <f>'Chart 20'!U10</f>
        <v>0</v>
      </c>
      <c r="C625" s="120">
        <f>'Chart 20'!V10</f>
        <v>0</v>
      </c>
      <c r="D625" s="120">
        <f>'Chart 20'!W10</f>
        <v>0</v>
      </c>
      <c r="E625" s="120">
        <f>'Chart 20'!X10</f>
        <v>0</v>
      </c>
      <c r="F625" s="121">
        <f>'Chart 20'!Y10</f>
        <v>0</v>
      </c>
      <c r="G625" s="120">
        <f>'Chart 20'!Z10</f>
        <v>0</v>
      </c>
      <c r="H625" s="120">
        <f>'Chart 20'!AA10</f>
        <v>0</v>
      </c>
      <c r="I625" s="2">
        <f>'Chart 20'!AB10</f>
        <v>0</v>
      </c>
      <c r="J625" s="2">
        <f>'Chart 20'!AC10</f>
        <v>0</v>
      </c>
      <c r="K625" s="2" cm="1">
        <f t="array" aca="1" ref="K625" ca="1">IF(B625=0,0,INDIRECT("MRN_"&amp;A625))</f>
        <v>0</v>
      </c>
      <c r="L625" s="2">
        <f t="shared" si="185"/>
        <v>0</v>
      </c>
      <c r="M625" s="2" t="str">
        <f t="shared" si="186"/>
        <v>No</v>
      </c>
      <c r="N625" s="2" t="str">
        <f t="shared" si="187"/>
        <v>No</v>
      </c>
      <c r="O625" s="2" t="str">
        <f t="shared" si="188"/>
        <v>No</v>
      </c>
      <c r="P625" s="2" t="str">
        <f t="shared" si="189"/>
        <v>No</v>
      </c>
    </row>
    <row r="626" spans="1:16" x14ac:dyDescent="0.25">
      <c r="A626" s="27">
        <v>20</v>
      </c>
      <c r="B626" s="120">
        <f>'Chart 20'!U11</f>
        <v>0</v>
      </c>
      <c r="C626" s="120">
        <f>'Chart 20'!V11</f>
        <v>0</v>
      </c>
      <c r="D626" s="120">
        <f>'Chart 20'!W11</f>
        <v>0</v>
      </c>
      <c r="E626" s="120">
        <f>'Chart 20'!X11</f>
        <v>0</v>
      </c>
      <c r="F626" s="121">
        <f>'Chart 20'!Y11</f>
        <v>0</v>
      </c>
      <c r="G626" s="120">
        <f>'Chart 20'!Z11</f>
        <v>0</v>
      </c>
      <c r="H626" s="120">
        <f>'Chart 20'!AA11</f>
        <v>0</v>
      </c>
      <c r="I626" s="2">
        <f>'Chart 20'!AB11</f>
        <v>0</v>
      </c>
      <c r="J626" s="2">
        <f>'Chart 20'!AC11</f>
        <v>0</v>
      </c>
      <c r="K626" s="2" cm="1">
        <f t="array" aca="1" ref="K626" ca="1">IF(B626=0,0,INDIRECT("MRN_"&amp;A626))</f>
        <v>0</v>
      </c>
      <c r="L626" s="2">
        <f t="shared" si="185"/>
        <v>0</v>
      </c>
      <c r="M626" s="2" t="str">
        <f t="shared" si="186"/>
        <v>No</v>
      </c>
      <c r="N626" s="2" t="str">
        <f t="shared" si="187"/>
        <v>No</v>
      </c>
      <c r="O626" s="2" t="str">
        <f t="shared" si="188"/>
        <v>No</v>
      </c>
      <c r="P626" s="2" t="str">
        <f t="shared" si="189"/>
        <v>No</v>
      </c>
    </row>
    <row r="627" spans="1:16" x14ac:dyDescent="0.25">
      <c r="A627" s="27">
        <v>20</v>
      </c>
      <c r="B627" s="120">
        <f>'Chart 20'!U12</f>
        <v>0</v>
      </c>
      <c r="C627" s="120">
        <f>'Chart 20'!V12</f>
        <v>0</v>
      </c>
      <c r="D627" s="120">
        <f>'Chart 20'!W12</f>
        <v>0</v>
      </c>
      <c r="E627" s="120">
        <f>'Chart 20'!X12</f>
        <v>0</v>
      </c>
      <c r="F627" s="121">
        <f>'Chart 20'!Y12</f>
        <v>0</v>
      </c>
      <c r="G627" s="120">
        <f>'Chart 20'!Z12</f>
        <v>0</v>
      </c>
      <c r="H627" s="120">
        <f>'Chart 20'!AA12</f>
        <v>0</v>
      </c>
      <c r="I627" s="2">
        <f>'Chart 20'!AB12</f>
        <v>0</v>
      </c>
      <c r="J627" s="2">
        <f>'Chart 20'!AC12</f>
        <v>0</v>
      </c>
      <c r="K627" s="2" cm="1">
        <f t="array" aca="1" ref="K627" ca="1">IF(B627=0,0,INDIRECT("MRN_"&amp;A627))</f>
        <v>0</v>
      </c>
      <c r="L627" s="2">
        <f t="shared" ref="L627:L653" si="195">IF(B627=0,0,"Chart_"&amp;A627)</f>
        <v>0</v>
      </c>
      <c r="M627" s="2" t="str">
        <f t="shared" ref="M627:M653" si="196">IF(I627=0,"No","Yes")</f>
        <v>No</v>
      </c>
      <c r="N627" s="2" t="str">
        <f t="shared" ref="N627:N653" si="197">IF(H627=0,"No","Yes")</f>
        <v>No</v>
      </c>
      <c r="O627" s="2" t="str">
        <f t="shared" ref="O627:O653" si="198">IF(N627="Yes","Yes","No")</f>
        <v>No</v>
      </c>
      <c r="P627" s="2" t="str">
        <f t="shared" ref="P627:P653" si="199">IF(M627="yes","Yes","No")</f>
        <v>No</v>
      </c>
    </row>
    <row r="628" spans="1:16" x14ac:dyDescent="0.25">
      <c r="A628" s="27">
        <v>20</v>
      </c>
      <c r="B628" s="120">
        <f>'Chart 20'!U13</f>
        <v>0</v>
      </c>
      <c r="C628" s="120">
        <f>'Chart 20'!V13</f>
        <v>0</v>
      </c>
      <c r="D628" s="120">
        <f>'Chart 20'!W13</f>
        <v>0</v>
      </c>
      <c r="E628" s="120">
        <f>'Chart 20'!X13</f>
        <v>0</v>
      </c>
      <c r="F628" s="121">
        <f>'Chart 20'!Y13</f>
        <v>0</v>
      </c>
      <c r="G628" s="120">
        <f>'Chart 20'!Z13</f>
        <v>0</v>
      </c>
      <c r="H628" s="120">
        <f>'Chart 20'!AA13</f>
        <v>0</v>
      </c>
      <c r="I628" s="2">
        <f>'Chart 20'!AB13</f>
        <v>0</v>
      </c>
      <c r="J628" s="2">
        <f>'Chart 20'!AC13</f>
        <v>0</v>
      </c>
      <c r="K628" s="2" cm="1">
        <f t="array" aca="1" ref="K628" ca="1">IF(B628=0,0,INDIRECT("MRN_"&amp;A628))</f>
        <v>0</v>
      </c>
      <c r="L628" s="2">
        <f t="shared" si="195"/>
        <v>0</v>
      </c>
      <c r="M628" s="2" t="str">
        <f t="shared" si="196"/>
        <v>No</v>
      </c>
      <c r="N628" s="2" t="str">
        <f t="shared" si="197"/>
        <v>No</v>
      </c>
      <c r="O628" s="2" t="str">
        <f t="shared" si="198"/>
        <v>No</v>
      </c>
      <c r="P628" s="2" t="str">
        <f t="shared" si="199"/>
        <v>No</v>
      </c>
    </row>
    <row r="629" spans="1:16" x14ac:dyDescent="0.25">
      <c r="A629" s="27">
        <v>20</v>
      </c>
      <c r="B629" s="120">
        <f>'Chart 20'!U14</f>
        <v>0</v>
      </c>
      <c r="C629" s="120">
        <f>'Chart 20'!V14</f>
        <v>0</v>
      </c>
      <c r="D629" s="120">
        <f>'Chart 20'!W14</f>
        <v>0</v>
      </c>
      <c r="E629" s="120">
        <f>'Chart 20'!X14</f>
        <v>0</v>
      </c>
      <c r="F629" s="121">
        <f>'Chart 20'!Y14</f>
        <v>0</v>
      </c>
      <c r="G629" s="120">
        <f>'Chart 20'!Z14</f>
        <v>0</v>
      </c>
      <c r="H629" s="120">
        <f>'Chart 20'!AA14</f>
        <v>0</v>
      </c>
      <c r="I629" s="2">
        <f>'Chart 20'!AB14</f>
        <v>0</v>
      </c>
      <c r="J629" s="2">
        <f>'Chart 20'!AC14</f>
        <v>0</v>
      </c>
      <c r="K629" s="2" cm="1">
        <f t="array" aca="1" ref="K629" ca="1">IF(B629=0,0,INDIRECT("MRN_"&amp;A629))</f>
        <v>0</v>
      </c>
      <c r="L629" s="2">
        <f t="shared" si="195"/>
        <v>0</v>
      </c>
      <c r="M629" s="2" t="str">
        <f t="shared" si="196"/>
        <v>No</v>
      </c>
      <c r="N629" s="2" t="str">
        <f t="shared" si="197"/>
        <v>No</v>
      </c>
      <c r="O629" s="2" t="str">
        <f t="shared" si="198"/>
        <v>No</v>
      </c>
      <c r="P629" s="2" t="str">
        <f t="shared" si="199"/>
        <v>No</v>
      </c>
    </row>
    <row r="630" spans="1:16" x14ac:dyDescent="0.25">
      <c r="A630" s="27">
        <v>20</v>
      </c>
      <c r="B630" s="120">
        <f>'Chart 20'!U15</f>
        <v>0</v>
      </c>
      <c r="C630" s="120">
        <f>'Chart 20'!V15</f>
        <v>0</v>
      </c>
      <c r="D630" s="120">
        <f>'Chart 20'!W15</f>
        <v>0</v>
      </c>
      <c r="E630" s="120">
        <f>'Chart 20'!X15</f>
        <v>0</v>
      </c>
      <c r="F630" s="121">
        <f>'Chart 20'!Y15</f>
        <v>0</v>
      </c>
      <c r="G630" s="120">
        <f>'Chart 20'!Z15</f>
        <v>0</v>
      </c>
      <c r="H630" s="120">
        <f>'Chart 20'!AA15</f>
        <v>0</v>
      </c>
      <c r="I630" s="2">
        <f>'Chart 20'!AB15</f>
        <v>0</v>
      </c>
      <c r="J630" s="2">
        <f>'Chart 20'!AC15</f>
        <v>0</v>
      </c>
      <c r="K630" s="2" cm="1">
        <f t="array" aca="1" ref="K630" ca="1">IF(B630=0,0,INDIRECT("MRN_"&amp;A630))</f>
        <v>0</v>
      </c>
      <c r="L630" s="2">
        <f t="shared" si="195"/>
        <v>0</v>
      </c>
      <c r="M630" s="2" t="str">
        <f t="shared" si="196"/>
        <v>No</v>
      </c>
      <c r="N630" s="2" t="str">
        <f t="shared" si="197"/>
        <v>No</v>
      </c>
      <c r="O630" s="2" t="str">
        <f t="shared" si="198"/>
        <v>No</v>
      </c>
      <c r="P630" s="2" t="str">
        <f t="shared" si="199"/>
        <v>No</v>
      </c>
    </row>
    <row r="631" spans="1:16" x14ac:dyDescent="0.25">
      <c r="A631" s="27">
        <v>20</v>
      </c>
      <c r="B631" s="120">
        <f>'Chart 20'!U16</f>
        <v>0</v>
      </c>
      <c r="C631" s="120">
        <f>'Chart 20'!V16</f>
        <v>0</v>
      </c>
      <c r="D631" s="120">
        <f>'Chart 20'!W16</f>
        <v>0</v>
      </c>
      <c r="E631" s="120">
        <f>'Chart 20'!X16</f>
        <v>0</v>
      </c>
      <c r="F631" s="121">
        <f>'Chart 20'!Y16</f>
        <v>0</v>
      </c>
      <c r="G631" s="120">
        <f>'Chart 20'!Z16</f>
        <v>0</v>
      </c>
      <c r="H631" s="120">
        <f>'Chart 20'!AA16</f>
        <v>0</v>
      </c>
      <c r="I631" s="2">
        <f>'Chart 20'!AB16</f>
        <v>0</v>
      </c>
      <c r="J631" s="2">
        <f>'Chart 20'!AC16</f>
        <v>0</v>
      </c>
      <c r="K631" s="2" cm="1">
        <f t="array" aca="1" ref="K631" ca="1">IF(B631=0,0,INDIRECT("MRN_"&amp;A631))</f>
        <v>0</v>
      </c>
      <c r="L631" s="2">
        <f t="shared" si="195"/>
        <v>0</v>
      </c>
      <c r="M631" s="2" t="str">
        <f t="shared" si="196"/>
        <v>No</v>
      </c>
      <c r="N631" s="2" t="str">
        <f t="shared" si="197"/>
        <v>No</v>
      </c>
      <c r="O631" s="2" t="str">
        <f t="shared" si="198"/>
        <v>No</v>
      </c>
      <c r="P631" s="2" t="str">
        <f t="shared" si="199"/>
        <v>No</v>
      </c>
    </row>
    <row r="632" spans="1:16" x14ac:dyDescent="0.25">
      <c r="A632" s="27">
        <v>20</v>
      </c>
      <c r="B632" s="120">
        <f>'Chart 20'!U17</f>
        <v>0</v>
      </c>
      <c r="C632" s="120">
        <f>'Chart 20'!V17</f>
        <v>0</v>
      </c>
      <c r="D632" s="120">
        <f>'Chart 20'!W17</f>
        <v>0</v>
      </c>
      <c r="E632" s="120">
        <f>'Chart 20'!X17</f>
        <v>0</v>
      </c>
      <c r="F632" s="121">
        <f>'Chart 20'!Y17</f>
        <v>0</v>
      </c>
      <c r="G632" s="120">
        <f>'Chart 20'!Z17</f>
        <v>0</v>
      </c>
      <c r="H632" s="120">
        <f>'Chart 20'!AA17</f>
        <v>0</v>
      </c>
      <c r="I632" s="2">
        <f>'Chart 20'!AB17</f>
        <v>0</v>
      </c>
      <c r="J632" s="2">
        <f>'Chart 20'!AC17</f>
        <v>0</v>
      </c>
      <c r="K632" s="2" cm="1">
        <f t="array" aca="1" ref="K632" ca="1">IF(B632=0,0,INDIRECT("MRN_"&amp;A632))</f>
        <v>0</v>
      </c>
      <c r="L632" s="2">
        <f t="shared" si="195"/>
        <v>0</v>
      </c>
      <c r="M632" s="2" t="str">
        <f t="shared" si="196"/>
        <v>No</v>
      </c>
      <c r="N632" s="2" t="str">
        <f t="shared" si="197"/>
        <v>No</v>
      </c>
      <c r="O632" s="2" t="str">
        <f t="shared" si="198"/>
        <v>No</v>
      </c>
      <c r="P632" s="2" t="str">
        <f t="shared" si="199"/>
        <v>No</v>
      </c>
    </row>
    <row r="633" spans="1:16" x14ac:dyDescent="0.25">
      <c r="A633" s="27">
        <v>20</v>
      </c>
      <c r="B633" s="120">
        <f>'Chart 20'!U18</f>
        <v>0</v>
      </c>
      <c r="C633" s="120">
        <f>'Chart 20'!V18</f>
        <v>0</v>
      </c>
      <c r="D633" s="120">
        <f>'Chart 20'!W18</f>
        <v>0</v>
      </c>
      <c r="E633" s="120">
        <f>'Chart 20'!X18</f>
        <v>0</v>
      </c>
      <c r="F633" s="121">
        <f>'Chart 20'!Y18</f>
        <v>0</v>
      </c>
      <c r="G633" s="120">
        <f>'Chart 20'!Z18</f>
        <v>0</v>
      </c>
      <c r="H633" s="120">
        <f>'Chart 20'!AA18</f>
        <v>0</v>
      </c>
      <c r="I633" s="2">
        <f>'Chart 20'!AB18</f>
        <v>0</v>
      </c>
      <c r="J633" s="2">
        <f>'Chart 20'!AC18</f>
        <v>0</v>
      </c>
      <c r="K633" s="2" cm="1">
        <f t="array" aca="1" ref="K633" ca="1">IF(B633=0,0,INDIRECT("MRN_"&amp;A633))</f>
        <v>0</v>
      </c>
      <c r="L633" s="2">
        <f t="shared" si="195"/>
        <v>0</v>
      </c>
      <c r="M633" s="2" t="str">
        <f t="shared" si="196"/>
        <v>No</v>
      </c>
      <c r="N633" s="2" t="str">
        <f t="shared" si="197"/>
        <v>No</v>
      </c>
      <c r="O633" s="2" t="str">
        <f t="shared" si="198"/>
        <v>No</v>
      </c>
      <c r="P633" s="2" t="str">
        <f t="shared" si="199"/>
        <v>No</v>
      </c>
    </row>
    <row r="634" spans="1:16" x14ac:dyDescent="0.25">
      <c r="A634" s="27">
        <v>20</v>
      </c>
      <c r="B634" s="120">
        <f>'Chart 20'!U19</f>
        <v>0</v>
      </c>
      <c r="C634" s="120">
        <f>'Chart 20'!V19</f>
        <v>0</v>
      </c>
      <c r="D634" s="120">
        <f>'Chart 20'!W19</f>
        <v>0</v>
      </c>
      <c r="E634" s="120">
        <f>'Chart 20'!X19</f>
        <v>0</v>
      </c>
      <c r="F634" s="121">
        <f>'Chart 20'!Y19</f>
        <v>0</v>
      </c>
      <c r="G634" s="120">
        <f>'Chart 20'!Z19</f>
        <v>0</v>
      </c>
      <c r="H634" s="120">
        <f>'Chart 20'!AA19</f>
        <v>0</v>
      </c>
      <c r="I634" s="2">
        <f>'Chart 20'!AB19</f>
        <v>0</v>
      </c>
      <c r="J634" s="2">
        <f>'Chart 20'!AC19</f>
        <v>0</v>
      </c>
      <c r="K634" s="2" cm="1">
        <f t="array" aca="1" ref="K634" ca="1">IF(B634=0,0,INDIRECT("MRN_"&amp;A634))</f>
        <v>0</v>
      </c>
      <c r="L634" s="2">
        <f t="shared" si="195"/>
        <v>0</v>
      </c>
      <c r="M634" s="2" t="str">
        <f t="shared" si="196"/>
        <v>No</v>
      </c>
      <c r="N634" s="2" t="str">
        <f t="shared" si="197"/>
        <v>No</v>
      </c>
      <c r="O634" s="2" t="str">
        <f t="shared" si="198"/>
        <v>No</v>
      </c>
      <c r="P634" s="2" t="str">
        <f t="shared" si="199"/>
        <v>No</v>
      </c>
    </row>
    <row r="635" spans="1:16" x14ac:dyDescent="0.25">
      <c r="A635" s="27">
        <v>20</v>
      </c>
      <c r="B635" s="120">
        <f>'Chart 20'!U20</f>
        <v>0</v>
      </c>
      <c r="C635" s="120">
        <f>'Chart 20'!V20</f>
        <v>0</v>
      </c>
      <c r="D635" s="120">
        <f>'Chart 20'!W20</f>
        <v>0</v>
      </c>
      <c r="E635" s="120">
        <f>'Chart 20'!X20</f>
        <v>0</v>
      </c>
      <c r="F635" s="121">
        <f>'Chart 20'!Y20</f>
        <v>0</v>
      </c>
      <c r="G635" s="120">
        <f>'Chart 20'!Z20</f>
        <v>0</v>
      </c>
      <c r="H635" s="120">
        <f>'Chart 20'!AA20</f>
        <v>0</v>
      </c>
      <c r="I635" s="2">
        <f>'Chart 20'!AB20</f>
        <v>0</v>
      </c>
      <c r="J635" s="2">
        <f>'Chart 20'!AC20</f>
        <v>0</v>
      </c>
      <c r="K635" s="2" cm="1">
        <f t="array" aca="1" ref="K635" ca="1">IF(B635=0,0,INDIRECT("MRN_"&amp;A635))</f>
        <v>0</v>
      </c>
      <c r="L635" s="2">
        <f t="shared" si="195"/>
        <v>0</v>
      </c>
      <c r="M635" s="2" t="str">
        <f t="shared" si="196"/>
        <v>No</v>
      </c>
      <c r="N635" s="2" t="str">
        <f t="shared" si="197"/>
        <v>No</v>
      </c>
      <c r="O635" s="2" t="str">
        <f t="shared" si="198"/>
        <v>No</v>
      </c>
      <c r="P635" s="2" t="str">
        <f t="shared" si="199"/>
        <v>No</v>
      </c>
    </row>
    <row r="636" spans="1:16" x14ac:dyDescent="0.25">
      <c r="A636" s="27">
        <v>20</v>
      </c>
      <c r="B636" s="120">
        <f>'Chart 20'!U21</f>
        <v>0</v>
      </c>
      <c r="C636" s="120">
        <f>'Chart 20'!V21</f>
        <v>0</v>
      </c>
      <c r="D636" s="120">
        <f>'Chart 20'!W21</f>
        <v>0</v>
      </c>
      <c r="E636" s="120">
        <f>'Chart 20'!X21</f>
        <v>0</v>
      </c>
      <c r="F636" s="121">
        <f>'Chart 20'!Y21</f>
        <v>0</v>
      </c>
      <c r="G636" s="120">
        <f>'Chart 20'!Z21</f>
        <v>0</v>
      </c>
      <c r="H636" s="120">
        <f>'Chart 20'!AA21</f>
        <v>0</v>
      </c>
      <c r="I636" s="2">
        <f>'Chart 20'!AB21</f>
        <v>0</v>
      </c>
      <c r="J636" s="2">
        <f>'Chart 20'!AC21</f>
        <v>0</v>
      </c>
      <c r="K636" s="2" cm="1">
        <f t="array" aca="1" ref="K636" ca="1">IF(B636=0,0,INDIRECT("MRN_"&amp;A636))</f>
        <v>0</v>
      </c>
      <c r="L636" s="2">
        <f t="shared" si="195"/>
        <v>0</v>
      </c>
      <c r="M636" s="2" t="str">
        <f t="shared" si="196"/>
        <v>No</v>
      </c>
      <c r="N636" s="2" t="str">
        <f t="shared" si="197"/>
        <v>No</v>
      </c>
      <c r="O636" s="2" t="str">
        <f t="shared" si="198"/>
        <v>No</v>
      </c>
      <c r="P636" s="2" t="str">
        <f t="shared" si="199"/>
        <v>No</v>
      </c>
    </row>
    <row r="637" spans="1:16" x14ac:dyDescent="0.25">
      <c r="A637" s="27">
        <v>20</v>
      </c>
      <c r="B637" s="120">
        <f>'Chart 20'!U22</f>
        <v>0</v>
      </c>
      <c r="C637" s="120">
        <f>'Chart 20'!V22</f>
        <v>0</v>
      </c>
      <c r="D637" s="120">
        <f>'Chart 20'!W22</f>
        <v>0</v>
      </c>
      <c r="E637" s="120">
        <f>'Chart 20'!X22</f>
        <v>0</v>
      </c>
      <c r="F637" s="121">
        <f>'Chart 20'!Y22</f>
        <v>0</v>
      </c>
      <c r="G637" s="120">
        <f>'Chart 20'!Z22</f>
        <v>0</v>
      </c>
      <c r="H637" s="120">
        <f>'Chart 20'!AA22</f>
        <v>0</v>
      </c>
      <c r="I637" s="2">
        <f>'Chart 20'!AB22</f>
        <v>0</v>
      </c>
      <c r="J637" s="2">
        <f>'Chart 20'!AC22</f>
        <v>0</v>
      </c>
      <c r="K637" s="2" cm="1">
        <f t="array" aca="1" ref="K637" ca="1">IF(B637=0,0,INDIRECT("MRN_"&amp;A637))</f>
        <v>0</v>
      </c>
      <c r="L637" s="2">
        <f t="shared" si="195"/>
        <v>0</v>
      </c>
      <c r="M637" s="2" t="str">
        <f t="shared" si="196"/>
        <v>No</v>
      </c>
      <c r="N637" s="2" t="str">
        <f t="shared" si="197"/>
        <v>No</v>
      </c>
      <c r="O637" s="2" t="str">
        <f t="shared" si="198"/>
        <v>No</v>
      </c>
      <c r="P637" s="2" t="str">
        <f t="shared" si="199"/>
        <v>No</v>
      </c>
    </row>
    <row r="638" spans="1:16" x14ac:dyDescent="0.25">
      <c r="A638" s="27">
        <v>20</v>
      </c>
      <c r="B638" s="120">
        <f>'Chart 20'!U23</f>
        <v>0</v>
      </c>
      <c r="C638" s="120">
        <f>'Chart 20'!V23</f>
        <v>0</v>
      </c>
      <c r="D638" s="120">
        <f>'Chart 20'!W23</f>
        <v>0</v>
      </c>
      <c r="E638" s="120">
        <f>'Chart 20'!X23</f>
        <v>0</v>
      </c>
      <c r="F638" s="121">
        <f>'Chart 20'!Y23</f>
        <v>0</v>
      </c>
      <c r="G638" s="120">
        <f>'Chart 20'!Z23</f>
        <v>0</v>
      </c>
      <c r="H638" s="120">
        <f>'Chart 20'!AA23</f>
        <v>0</v>
      </c>
      <c r="I638" s="2">
        <f>'Chart 20'!AB23</f>
        <v>0</v>
      </c>
      <c r="J638" s="2">
        <f>'Chart 20'!AC23</f>
        <v>0</v>
      </c>
      <c r="K638" s="2" cm="1">
        <f t="array" aca="1" ref="K638" ca="1">IF(B638=0,0,INDIRECT("MRN_"&amp;A638))</f>
        <v>0</v>
      </c>
      <c r="L638" s="2">
        <f t="shared" si="195"/>
        <v>0</v>
      </c>
      <c r="M638" s="2" t="str">
        <f t="shared" si="196"/>
        <v>No</v>
      </c>
      <c r="N638" s="2" t="str">
        <f t="shared" si="197"/>
        <v>No</v>
      </c>
      <c r="O638" s="2" t="str">
        <f t="shared" si="198"/>
        <v>No</v>
      </c>
      <c r="P638" s="2" t="str">
        <f t="shared" si="199"/>
        <v>No</v>
      </c>
    </row>
    <row r="639" spans="1:16" x14ac:dyDescent="0.25">
      <c r="A639" s="27">
        <v>20</v>
      </c>
      <c r="B639" s="120">
        <f>'Chart 20'!U24</f>
        <v>0</v>
      </c>
      <c r="C639" s="120">
        <f>'Chart 20'!V24</f>
        <v>0</v>
      </c>
      <c r="D639" s="120">
        <f>'Chart 20'!W24</f>
        <v>0</v>
      </c>
      <c r="E639" s="120">
        <f>'Chart 20'!X24</f>
        <v>0</v>
      </c>
      <c r="F639" s="121">
        <f>'Chart 20'!Y24</f>
        <v>0</v>
      </c>
      <c r="G639" s="120">
        <f>'Chart 20'!Z24</f>
        <v>0</v>
      </c>
      <c r="H639" s="120">
        <f>'Chart 20'!AA24</f>
        <v>0</v>
      </c>
      <c r="I639" s="2">
        <f>'Chart 20'!AB24</f>
        <v>0</v>
      </c>
      <c r="J639" s="2">
        <f>'Chart 20'!AC24</f>
        <v>0</v>
      </c>
      <c r="K639" s="2" cm="1">
        <f t="array" aca="1" ref="K639" ca="1">IF(B639=0,0,INDIRECT("MRN_"&amp;A639))</f>
        <v>0</v>
      </c>
      <c r="L639" s="2">
        <f t="shared" si="195"/>
        <v>0</v>
      </c>
      <c r="M639" s="2" t="str">
        <f t="shared" si="196"/>
        <v>No</v>
      </c>
      <c r="N639" s="2" t="str">
        <f t="shared" si="197"/>
        <v>No</v>
      </c>
      <c r="O639" s="2" t="str">
        <f t="shared" si="198"/>
        <v>No</v>
      </c>
      <c r="P639" s="2" t="str">
        <f t="shared" si="199"/>
        <v>No</v>
      </c>
    </row>
    <row r="640" spans="1:16" x14ac:dyDescent="0.25">
      <c r="A640" s="27">
        <v>20</v>
      </c>
      <c r="B640" s="120">
        <f>'Chart 20'!U25</f>
        <v>0</v>
      </c>
      <c r="C640" s="120">
        <f>'Chart 20'!V25</f>
        <v>0</v>
      </c>
      <c r="D640" s="120">
        <f>'Chart 20'!W25</f>
        <v>0</v>
      </c>
      <c r="E640" s="120">
        <f>'Chart 20'!X25</f>
        <v>0</v>
      </c>
      <c r="F640" s="121">
        <f>'Chart 20'!Y25</f>
        <v>0</v>
      </c>
      <c r="G640" s="120">
        <f>'Chart 20'!Z25</f>
        <v>0</v>
      </c>
      <c r="H640" s="120">
        <f>'Chart 20'!AA25</f>
        <v>0</v>
      </c>
      <c r="I640" s="2">
        <f>'Chart 20'!AB25</f>
        <v>0</v>
      </c>
      <c r="J640" s="2">
        <f>'Chart 20'!AC25</f>
        <v>0</v>
      </c>
      <c r="K640" s="2" cm="1">
        <f t="array" aca="1" ref="K640" ca="1">IF(B640=0,0,INDIRECT("MRN_"&amp;A640))</f>
        <v>0</v>
      </c>
      <c r="L640" s="2">
        <f t="shared" si="195"/>
        <v>0</v>
      </c>
      <c r="M640" s="2" t="str">
        <f t="shared" si="196"/>
        <v>No</v>
      </c>
      <c r="N640" s="2" t="str">
        <f t="shared" si="197"/>
        <v>No</v>
      </c>
      <c r="O640" s="2" t="str">
        <f t="shared" si="198"/>
        <v>No</v>
      </c>
      <c r="P640" s="2" t="str">
        <f t="shared" si="199"/>
        <v>No</v>
      </c>
    </row>
    <row r="641" spans="1:16" x14ac:dyDescent="0.25">
      <c r="A641" s="27">
        <v>20</v>
      </c>
      <c r="B641" s="120">
        <f>'Chart 20'!U26</f>
        <v>0</v>
      </c>
      <c r="C641" s="120">
        <f>'Chart 20'!V26</f>
        <v>0</v>
      </c>
      <c r="D641" s="120">
        <f>'Chart 20'!W26</f>
        <v>0</v>
      </c>
      <c r="E641" s="120">
        <f>'Chart 20'!X26</f>
        <v>0</v>
      </c>
      <c r="F641" s="121">
        <f>'Chart 20'!Y26</f>
        <v>0</v>
      </c>
      <c r="G641" s="120">
        <f>'Chart 20'!Z26</f>
        <v>0</v>
      </c>
      <c r="H641" s="120">
        <f>'Chart 20'!AA26</f>
        <v>0</v>
      </c>
      <c r="I641" s="2">
        <f>'Chart 20'!AB26</f>
        <v>0</v>
      </c>
      <c r="J641" s="2">
        <f>'Chart 20'!AC26</f>
        <v>0</v>
      </c>
      <c r="K641" s="2" cm="1">
        <f t="array" aca="1" ref="K641" ca="1">IF(B641=0,0,INDIRECT("MRN_"&amp;A641))</f>
        <v>0</v>
      </c>
      <c r="L641" s="2">
        <f t="shared" si="195"/>
        <v>0</v>
      </c>
      <c r="M641" s="2" t="str">
        <f t="shared" si="196"/>
        <v>No</v>
      </c>
      <c r="N641" s="2" t="str">
        <f t="shared" si="197"/>
        <v>No</v>
      </c>
      <c r="O641" s="2" t="str">
        <f t="shared" si="198"/>
        <v>No</v>
      </c>
      <c r="P641" s="2" t="str">
        <f t="shared" si="199"/>
        <v>No</v>
      </c>
    </row>
    <row r="642" spans="1:16" x14ac:dyDescent="0.25">
      <c r="A642" s="27">
        <v>20</v>
      </c>
      <c r="B642" s="120">
        <f>'Chart 20'!U27</f>
        <v>0</v>
      </c>
      <c r="C642" s="120">
        <f>'Chart 20'!V27</f>
        <v>0</v>
      </c>
      <c r="D642" s="120">
        <f>'Chart 20'!W27</f>
        <v>0</v>
      </c>
      <c r="E642" s="120">
        <f>'Chart 20'!X27</f>
        <v>0</v>
      </c>
      <c r="F642" s="121">
        <f>'Chart 20'!Y27</f>
        <v>0</v>
      </c>
      <c r="G642" s="120">
        <f>'Chart 20'!Z27</f>
        <v>0</v>
      </c>
      <c r="H642" s="120">
        <f>'Chart 20'!AA27</f>
        <v>0</v>
      </c>
      <c r="I642" s="2">
        <f>'Chart 20'!AB27</f>
        <v>0</v>
      </c>
      <c r="J642" s="2">
        <f>'Chart 20'!AC27</f>
        <v>0</v>
      </c>
      <c r="K642" s="2" cm="1">
        <f t="array" aca="1" ref="K642" ca="1">IF(B642=0,0,INDIRECT("MRN_"&amp;A642))</f>
        <v>0</v>
      </c>
      <c r="L642" s="2">
        <f t="shared" si="195"/>
        <v>0</v>
      </c>
      <c r="M642" s="2" t="str">
        <f t="shared" si="196"/>
        <v>No</v>
      </c>
      <c r="N642" s="2" t="str">
        <f t="shared" si="197"/>
        <v>No</v>
      </c>
      <c r="O642" s="2" t="str">
        <f t="shared" si="198"/>
        <v>No</v>
      </c>
      <c r="P642" s="2" t="str">
        <f t="shared" si="199"/>
        <v>No</v>
      </c>
    </row>
    <row r="643" spans="1:16" x14ac:dyDescent="0.25">
      <c r="A643" s="27">
        <v>20</v>
      </c>
      <c r="B643" s="120">
        <f>'Chart 20'!U28</f>
        <v>0</v>
      </c>
      <c r="C643" s="120">
        <f>'Chart 20'!V28</f>
        <v>0</v>
      </c>
      <c r="D643" s="120">
        <f>'Chart 20'!W28</f>
        <v>0</v>
      </c>
      <c r="E643" s="120">
        <f>'Chart 20'!X28</f>
        <v>0</v>
      </c>
      <c r="F643" s="121">
        <f>'Chart 20'!Y28</f>
        <v>0</v>
      </c>
      <c r="G643" s="120">
        <f>'Chart 20'!Z28</f>
        <v>0</v>
      </c>
      <c r="H643" s="120">
        <f>'Chart 20'!AA28</f>
        <v>0</v>
      </c>
      <c r="I643" s="2">
        <f>'Chart 20'!AB28</f>
        <v>0</v>
      </c>
      <c r="J643" s="2">
        <f>'Chart 20'!AC28</f>
        <v>0</v>
      </c>
      <c r="K643" s="2" cm="1">
        <f t="array" aca="1" ref="K643" ca="1">IF(B643=0,0,INDIRECT("MRN_"&amp;A643))</f>
        <v>0</v>
      </c>
      <c r="L643" s="2">
        <f t="shared" si="195"/>
        <v>0</v>
      </c>
      <c r="M643" s="2" t="str">
        <f t="shared" si="196"/>
        <v>No</v>
      </c>
      <c r="N643" s="2" t="str">
        <f t="shared" si="197"/>
        <v>No</v>
      </c>
      <c r="O643" s="2" t="str">
        <f t="shared" si="198"/>
        <v>No</v>
      </c>
      <c r="P643" s="2" t="str">
        <f t="shared" si="199"/>
        <v>No</v>
      </c>
    </row>
    <row r="644" spans="1:16" x14ac:dyDescent="0.25">
      <c r="A644" s="27">
        <v>20</v>
      </c>
      <c r="B644" s="120">
        <f>'Chart 20'!U29</f>
        <v>0</v>
      </c>
      <c r="C644" s="120">
        <f>'Chart 20'!V29</f>
        <v>0</v>
      </c>
      <c r="D644" s="120">
        <f>'Chart 20'!W29</f>
        <v>0</v>
      </c>
      <c r="E644" s="120">
        <f>'Chart 20'!X29</f>
        <v>0</v>
      </c>
      <c r="F644" s="121">
        <f>'Chart 20'!Y29</f>
        <v>0</v>
      </c>
      <c r="G644" s="120">
        <f>'Chart 20'!Z29</f>
        <v>0</v>
      </c>
      <c r="H644" s="120">
        <f>'Chart 20'!AA29</f>
        <v>0</v>
      </c>
      <c r="I644" s="2">
        <f>'Chart 20'!AB29</f>
        <v>0</v>
      </c>
      <c r="J644" s="2">
        <f>'Chart 20'!AC29</f>
        <v>0</v>
      </c>
      <c r="K644" s="2" cm="1">
        <f t="array" aca="1" ref="K644" ca="1">IF(B644=0,0,INDIRECT("MRN_"&amp;A644))</f>
        <v>0</v>
      </c>
      <c r="L644" s="2">
        <f t="shared" si="195"/>
        <v>0</v>
      </c>
      <c r="M644" s="2" t="str">
        <f t="shared" si="196"/>
        <v>No</v>
      </c>
      <c r="N644" s="2" t="str">
        <f t="shared" si="197"/>
        <v>No</v>
      </c>
      <c r="O644" s="2" t="str">
        <f t="shared" si="198"/>
        <v>No</v>
      </c>
      <c r="P644" s="2" t="str">
        <f t="shared" si="199"/>
        <v>No</v>
      </c>
    </row>
    <row r="645" spans="1:16" x14ac:dyDescent="0.25">
      <c r="A645" s="27">
        <v>20</v>
      </c>
      <c r="B645" s="120">
        <f>'Chart 20'!U30</f>
        <v>0</v>
      </c>
      <c r="C645" s="120">
        <f>'Chart 20'!V30</f>
        <v>0</v>
      </c>
      <c r="D645" s="120">
        <f>'Chart 20'!W30</f>
        <v>0</v>
      </c>
      <c r="E645" s="120">
        <f>'Chart 20'!X30</f>
        <v>0</v>
      </c>
      <c r="F645" s="121">
        <f>'Chart 20'!Y30</f>
        <v>0</v>
      </c>
      <c r="G645" s="120">
        <f>'Chart 20'!Z30</f>
        <v>0</v>
      </c>
      <c r="H645" s="120">
        <f>'Chart 20'!AA30</f>
        <v>0</v>
      </c>
      <c r="I645" s="2">
        <f>'Chart 20'!AB30</f>
        <v>0</v>
      </c>
      <c r="J645" s="2">
        <f>'Chart 20'!AC30</f>
        <v>0</v>
      </c>
      <c r="K645" s="2" cm="1">
        <f t="array" aca="1" ref="K645" ca="1">IF(B645=0,0,INDIRECT("MRN_"&amp;A645))</f>
        <v>0</v>
      </c>
      <c r="L645" s="2">
        <f t="shared" si="195"/>
        <v>0</v>
      </c>
      <c r="M645" s="2" t="str">
        <f t="shared" si="196"/>
        <v>No</v>
      </c>
      <c r="N645" s="2" t="str">
        <f t="shared" si="197"/>
        <v>No</v>
      </c>
      <c r="O645" s="2" t="str">
        <f t="shared" si="198"/>
        <v>No</v>
      </c>
      <c r="P645" s="2" t="str">
        <f t="shared" si="199"/>
        <v>No</v>
      </c>
    </row>
    <row r="646" spans="1:16" x14ac:dyDescent="0.25">
      <c r="A646" s="27">
        <v>20</v>
      </c>
      <c r="B646" s="120">
        <f>'Chart 20'!U31</f>
        <v>0</v>
      </c>
      <c r="C646" s="120">
        <f>'Chart 20'!V31</f>
        <v>0</v>
      </c>
      <c r="D646" s="120">
        <f>'Chart 20'!W31</f>
        <v>0</v>
      </c>
      <c r="E646" s="120">
        <f>'Chart 20'!X31</f>
        <v>0</v>
      </c>
      <c r="F646" s="121">
        <f>'Chart 20'!Y31</f>
        <v>0</v>
      </c>
      <c r="G646" s="120">
        <f>'Chart 20'!Z31</f>
        <v>0</v>
      </c>
      <c r="H646" s="120">
        <f>'Chart 20'!AA31</f>
        <v>0</v>
      </c>
      <c r="I646" s="2">
        <f>'Chart 20'!AB31</f>
        <v>0</v>
      </c>
      <c r="J646" s="2">
        <f>'Chart 20'!AC31</f>
        <v>0</v>
      </c>
      <c r="K646" s="2" cm="1">
        <f t="array" aca="1" ref="K646" ca="1">IF(B646=0,0,INDIRECT("MRN_"&amp;A646))</f>
        <v>0</v>
      </c>
      <c r="L646" s="2">
        <f t="shared" si="195"/>
        <v>0</v>
      </c>
      <c r="M646" s="2" t="str">
        <f t="shared" si="196"/>
        <v>No</v>
      </c>
      <c r="N646" s="2" t="str">
        <f t="shared" si="197"/>
        <v>No</v>
      </c>
      <c r="O646" s="2" t="str">
        <f t="shared" si="198"/>
        <v>No</v>
      </c>
      <c r="P646" s="2" t="str">
        <f t="shared" si="199"/>
        <v>No</v>
      </c>
    </row>
    <row r="647" spans="1:16" x14ac:dyDescent="0.25">
      <c r="A647" s="27">
        <v>20</v>
      </c>
      <c r="B647" s="120">
        <f>'Chart 20'!U32</f>
        <v>0</v>
      </c>
      <c r="C647" s="120">
        <f>'Chart 20'!V32</f>
        <v>0</v>
      </c>
      <c r="D647" s="120">
        <f>'Chart 20'!W32</f>
        <v>0</v>
      </c>
      <c r="E647" s="120">
        <f>'Chart 20'!X32</f>
        <v>0</v>
      </c>
      <c r="F647" s="121">
        <f>'Chart 20'!Y32</f>
        <v>0</v>
      </c>
      <c r="G647" s="120">
        <f>'Chart 20'!Z32</f>
        <v>0</v>
      </c>
      <c r="H647" s="120">
        <f>'Chart 20'!AA32</f>
        <v>0</v>
      </c>
      <c r="I647" s="2">
        <f>'Chart 20'!AB32</f>
        <v>0</v>
      </c>
      <c r="J647" s="2">
        <f>'Chart 20'!AC32</f>
        <v>0</v>
      </c>
      <c r="K647" s="2" cm="1">
        <f t="array" aca="1" ref="K647" ca="1">IF(B647=0,0,INDIRECT("MRN_"&amp;A647))</f>
        <v>0</v>
      </c>
      <c r="L647" s="2">
        <f t="shared" si="195"/>
        <v>0</v>
      </c>
      <c r="M647" s="2" t="str">
        <f t="shared" si="196"/>
        <v>No</v>
      </c>
      <c r="N647" s="2" t="str">
        <f t="shared" si="197"/>
        <v>No</v>
      </c>
      <c r="O647" s="2" t="str">
        <f t="shared" si="198"/>
        <v>No</v>
      </c>
      <c r="P647" s="2" t="str">
        <f t="shared" si="199"/>
        <v>No</v>
      </c>
    </row>
    <row r="648" spans="1:16" x14ac:dyDescent="0.25">
      <c r="A648" s="27">
        <v>20</v>
      </c>
      <c r="B648" s="120">
        <f>'Chart 20'!U33</f>
        <v>0</v>
      </c>
      <c r="C648" s="120">
        <f>'Chart 20'!V33</f>
        <v>0</v>
      </c>
      <c r="D648" s="120">
        <f>'Chart 20'!W33</f>
        <v>0</v>
      </c>
      <c r="E648" s="120">
        <f>'Chart 20'!X33</f>
        <v>0</v>
      </c>
      <c r="F648" s="121">
        <f>'Chart 20'!Y33</f>
        <v>0</v>
      </c>
      <c r="G648" s="120">
        <f>'Chart 20'!Z33</f>
        <v>0</v>
      </c>
      <c r="H648" s="120">
        <f>'Chart 20'!AA33</f>
        <v>0</v>
      </c>
      <c r="I648" s="2">
        <f>'Chart 20'!AB33</f>
        <v>0</v>
      </c>
      <c r="J648" s="2">
        <f>'Chart 20'!AC33</f>
        <v>0</v>
      </c>
      <c r="K648" s="2" cm="1">
        <f t="array" aca="1" ref="K648" ca="1">IF(B648=0,0,INDIRECT("MRN_"&amp;A648))</f>
        <v>0</v>
      </c>
      <c r="L648" s="2">
        <f t="shared" si="195"/>
        <v>0</v>
      </c>
      <c r="M648" s="2" t="str">
        <f t="shared" si="196"/>
        <v>No</v>
      </c>
      <c r="N648" s="2" t="str">
        <f t="shared" si="197"/>
        <v>No</v>
      </c>
      <c r="O648" s="2" t="str">
        <f t="shared" si="198"/>
        <v>No</v>
      </c>
      <c r="P648" s="2" t="str">
        <f t="shared" si="199"/>
        <v>No</v>
      </c>
    </row>
    <row r="649" spans="1:16" x14ac:dyDescent="0.25">
      <c r="A649" s="27">
        <v>20</v>
      </c>
      <c r="B649" s="120">
        <f>'Chart 20'!U34</f>
        <v>0</v>
      </c>
      <c r="C649" s="120">
        <f>'Chart 20'!V34</f>
        <v>0</v>
      </c>
      <c r="D649" s="120">
        <f>'Chart 20'!W34</f>
        <v>0</v>
      </c>
      <c r="E649" s="120">
        <f>'Chart 20'!X34</f>
        <v>0</v>
      </c>
      <c r="F649" s="121">
        <f>'Chart 20'!Y34</f>
        <v>0</v>
      </c>
      <c r="G649" s="120">
        <f>'Chart 20'!Z34</f>
        <v>0</v>
      </c>
      <c r="H649" s="120">
        <f>'Chart 20'!AA34</f>
        <v>0</v>
      </c>
      <c r="I649" s="2">
        <f>'Chart 20'!AB34</f>
        <v>0</v>
      </c>
      <c r="J649" s="2">
        <f>'Chart 20'!AC34</f>
        <v>0</v>
      </c>
      <c r="K649" s="2" cm="1">
        <f t="array" aca="1" ref="K649" ca="1">IF(B649=0,0,INDIRECT("MRN_"&amp;A649))</f>
        <v>0</v>
      </c>
      <c r="L649" s="2">
        <f t="shared" si="195"/>
        <v>0</v>
      </c>
      <c r="M649" s="2" t="str">
        <f t="shared" si="196"/>
        <v>No</v>
      </c>
      <c r="N649" s="2" t="str">
        <f t="shared" si="197"/>
        <v>No</v>
      </c>
      <c r="O649" s="2" t="str">
        <f t="shared" si="198"/>
        <v>No</v>
      </c>
      <c r="P649" s="2" t="str">
        <f t="shared" si="199"/>
        <v>No</v>
      </c>
    </row>
    <row r="650" spans="1:16" x14ac:dyDescent="0.25">
      <c r="A650" s="27">
        <v>20</v>
      </c>
      <c r="B650" s="120">
        <f>'Chart 20'!U35</f>
        <v>0</v>
      </c>
      <c r="C650" s="120">
        <f>'Chart 20'!V35</f>
        <v>0</v>
      </c>
      <c r="D650" s="120">
        <f>'Chart 20'!W35</f>
        <v>0</v>
      </c>
      <c r="E650" s="120">
        <f>'Chart 20'!X35</f>
        <v>0</v>
      </c>
      <c r="F650" s="121">
        <f>'Chart 20'!Y35</f>
        <v>0</v>
      </c>
      <c r="G650" s="120">
        <f>'Chart 20'!Z35</f>
        <v>0</v>
      </c>
      <c r="H650" s="120">
        <f>'Chart 20'!AA35</f>
        <v>0</v>
      </c>
      <c r="I650" s="2">
        <f>'Chart 20'!AB35</f>
        <v>0</v>
      </c>
      <c r="J650" s="2">
        <f>'Chart 20'!AC35</f>
        <v>0</v>
      </c>
      <c r="K650" s="2" cm="1">
        <f t="array" aca="1" ref="K650" ca="1">IF(B650=0,0,INDIRECT("MRN_"&amp;A650))</f>
        <v>0</v>
      </c>
      <c r="L650" s="2">
        <f t="shared" si="195"/>
        <v>0</v>
      </c>
      <c r="M650" s="2" t="str">
        <f t="shared" si="196"/>
        <v>No</v>
      </c>
      <c r="N650" s="2" t="str">
        <f t="shared" si="197"/>
        <v>No</v>
      </c>
      <c r="O650" s="2" t="str">
        <f t="shared" si="198"/>
        <v>No</v>
      </c>
      <c r="P650" s="2" t="str">
        <f t="shared" si="199"/>
        <v>No</v>
      </c>
    </row>
    <row r="651" spans="1:16" x14ac:dyDescent="0.25">
      <c r="A651" s="27">
        <v>20</v>
      </c>
      <c r="B651" s="120">
        <f>'Chart 20'!U36</f>
        <v>0</v>
      </c>
      <c r="C651" s="120">
        <f>'Chart 20'!V36</f>
        <v>0</v>
      </c>
      <c r="D651" s="120">
        <f>'Chart 20'!W36</f>
        <v>0</v>
      </c>
      <c r="E651" s="120">
        <f>'Chart 20'!X36</f>
        <v>0</v>
      </c>
      <c r="F651" s="121">
        <f>'Chart 20'!Y36</f>
        <v>0</v>
      </c>
      <c r="G651" s="120">
        <f>'Chart 20'!Z36</f>
        <v>0</v>
      </c>
      <c r="H651" s="120">
        <f>'Chart 20'!AA36</f>
        <v>0</v>
      </c>
      <c r="I651" s="2">
        <f>'Chart 20'!AB36</f>
        <v>0</v>
      </c>
      <c r="J651" s="2">
        <f>'Chart 20'!AC36</f>
        <v>0</v>
      </c>
      <c r="K651" s="2" cm="1">
        <f t="array" aca="1" ref="K651" ca="1">IF(B651=0,0,INDIRECT("MRN_"&amp;A651))</f>
        <v>0</v>
      </c>
      <c r="L651" s="2">
        <f t="shared" si="195"/>
        <v>0</v>
      </c>
      <c r="M651" s="2" t="str">
        <f t="shared" si="196"/>
        <v>No</v>
      </c>
      <c r="N651" s="2" t="str">
        <f t="shared" si="197"/>
        <v>No</v>
      </c>
      <c r="O651" s="2" t="str">
        <f t="shared" si="198"/>
        <v>No</v>
      </c>
      <c r="P651" s="2" t="str">
        <f t="shared" si="199"/>
        <v>No</v>
      </c>
    </row>
    <row r="652" spans="1:16" x14ac:dyDescent="0.25">
      <c r="A652" s="27">
        <v>20</v>
      </c>
      <c r="B652" s="120">
        <f>'Chart 20'!U37</f>
        <v>0</v>
      </c>
      <c r="C652" s="120">
        <f>'Chart 20'!V37</f>
        <v>0</v>
      </c>
      <c r="D652" s="120">
        <f>'Chart 20'!W37</f>
        <v>0</v>
      </c>
      <c r="E652" s="120">
        <f>'Chart 20'!X37</f>
        <v>0</v>
      </c>
      <c r="F652" s="121">
        <f>'Chart 20'!Y37</f>
        <v>0</v>
      </c>
      <c r="G652" s="120">
        <f>'Chart 20'!Z37</f>
        <v>0</v>
      </c>
      <c r="H652" s="120">
        <f>'Chart 20'!AA37</f>
        <v>0</v>
      </c>
      <c r="I652" s="2">
        <f>'Chart 20'!AB37</f>
        <v>0</v>
      </c>
      <c r="J652" s="2">
        <f>'Chart 20'!AC37</f>
        <v>0</v>
      </c>
      <c r="K652" s="2" cm="1">
        <f t="array" aca="1" ref="K652" ca="1">IF(B652=0,0,INDIRECT("MRN_"&amp;A652))</f>
        <v>0</v>
      </c>
      <c r="L652" s="2">
        <f t="shared" si="195"/>
        <v>0</v>
      </c>
      <c r="M652" s="2" t="str">
        <f t="shared" si="196"/>
        <v>No</v>
      </c>
      <c r="N652" s="2" t="str">
        <f t="shared" si="197"/>
        <v>No</v>
      </c>
      <c r="O652" s="2" t="str">
        <f t="shared" si="198"/>
        <v>No</v>
      </c>
      <c r="P652" s="2" t="str">
        <f t="shared" si="199"/>
        <v>No</v>
      </c>
    </row>
    <row r="653" spans="1:16" x14ac:dyDescent="0.25">
      <c r="A653" s="27">
        <v>20</v>
      </c>
      <c r="B653" s="120">
        <f>'Chart 20'!U38</f>
        <v>0</v>
      </c>
      <c r="C653" s="120">
        <f>'Chart 20'!V38</f>
        <v>0</v>
      </c>
      <c r="D653" s="120">
        <f>'Chart 20'!W38</f>
        <v>0</v>
      </c>
      <c r="E653" s="120">
        <f>'Chart 20'!X38</f>
        <v>0</v>
      </c>
      <c r="F653" s="121">
        <f>'Chart 20'!Y38</f>
        <v>0</v>
      </c>
      <c r="G653" s="120">
        <f>'Chart 20'!Z38</f>
        <v>0</v>
      </c>
      <c r="H653" s="120">
        <f>'Chart 20'!AA38</f>
        <v>0</v>
      </c>
      <c r="I653" s="2">
        <f>'Chart 20'!AB38</f>
        <v>0</v>
      </c>
      <c r="J653" s="2">
        <f>'Chart 20'!AC38</f>
        <v>0</v>
      </c>
      <c r="K653" s="2" cm="1">
        <f t="array" aca="1" ref="K653" ca="1">IF(B653=0,0,INDIRECT("MRN_"&amp;A653))</f>
        <v>0</v>
      </c>
      <c r="L653" s="2">
        <f t="shared" si="195"/>
        <v>0</v>
      </c>
      <c r="M653" s="2" t="str">
        <f t="shared" si="196"/>
        <v>No</v>
      </c>
      <c r="N653" s="2" t="str">
        <f t="shared" si="197"/>
        <v>No</v>
      </c>
      <c r="O653" s="2" t="str">
        <f t="shared" si="198"/>
        <v>No</v>
      </c>
      <c r="P653" s="2" t="str">
        <f t="shared" si="199"/>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33203125" style="1" customWidth="1"/>
    <col min="24" max="24" width="18.664062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S3"/>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9</v>
      </c>
      <c r="E5" s="361" t="str">
        <f>'Chart Review Info'!C22</f>
        <v>N/A</v>
      </c>
      <c r="F5" s="451"/>
      <c r="G5" s="356"/>
      <c r="H5"/>
      <c r="I5" s="68">
        <f>Consum_9</f>
        <v>0</v>
      </c>
      <c r="J5" s="46"/>
      <c r="K5" s="114">
        <f>'Chart Review Info'!G4</f>
        <v>0</v>
      </c>
      <c r="L5" s="154" t="s">
        <v>289</v>
      </c>
      <c r="M5" s="114">
        <f>'Chart Review Info'!G5</f>
        <v>0</v>
      </c>
      <c r="O5" s="282">
        <f>'Chart Review Info'!G22</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8.2"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6"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28.2"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30"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30"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67"/>
      <c r="R36" s="468"/>
      <c r="S36" s="468"/>
      <c r="T36"/>
      <c r="U36" s="57"/>
      <c r="V36" s="57"/>
      <c r="W36" s="57"/>
      <c r="X36" s="57"/>
      <c r="Y36" s="63"/>
      <c r="Z36" s="64"/>
      <c r="AA36" s="61"/>
      <c r="AB36" s="62"/>
      <c r="AC36" s="62"/>
    </row>
    <row r="37" spans="1:29" ht="30"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6"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6"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6"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50" priority="15" operator="containsText" text="Fail">
      <formula>NOT(ISERROR(SEARCH("Fail",M5)))</formula>
    </cfRule>
  </conditionalFormatting>
  <conditionalFormatting sqref="P8:P48">
    <cfRule type="containsText" dxfId="49" priority="8" operator="containsText" text="Fail">
      <formula>NOT(ISERROR(SEARCH("Fail",P8)))</formula>
    </cfRule>
  </conditionalFormatting>
  <conditionalFormatting sqref="Q8:Q46">
    <cfRule type="containsText" dxfId="48" priority="5" operator="containsText" text="Fail">
      <formula>NOT(ISERROR(SEARCH("Fail",Q8)))</formula>
    </cfRule>
  </conditionalFormatting>
  <conditionalFormatting sqref="R49:R50">
    <cfRule type="containsText" dxfId="47" priority="7" operator="containsText" text="Fail">
      <formula>NOT(ISERROR(SEARCH("Fail",R49)))</formula>
    </cfRule>
  </conditionalFormatting>
  <conditionalFormatting sqref="W1:W3 V4">
    <cfRule type="containsText" dxfId="46" priority="14" operator="containsText" text="Fail">
      <formula>NOT(ISERROR(SEARCH("Fail",V1)))</formula>
    </cfRule>
  </conditionalFormatting>
  <conditionalFormatting sqref="AE9">
    <cfRule type="containsText" dxfId="45"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24:O37 O20:O22 O39:O48"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55"/>
  <sheetViews>
    <sheetView zoomScale="80" zoomScaleNormal="80" zoomScaleSheetLayoutView="70" workbookViewId="0">
      <selection activeCell="O17" sqref="O17"/>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 style="1" customWidth="1"/>
    <col min="24" max="24" width="19" style="1" customWidth="1"/>
    <col min="25" max="25" width="14.554687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Y4"/>
      <c r="Z4"/>
      <c r="AA4"/>
      <c r="AB4"/>
      <c r="AC4"/>
    </row>
    <row r="5" spans="1:31" s="4" customFormat="1" x14ac:dyDescent="0.25">
      <c r="A5" s="51"/>
      <c r="B5" s="3"/>
      <c r="C5" s="282">
        <v>10</v>
      </c>
      <c r="E5" s="361" t="str">
        <f>'Chart Review Info'!C23</f>
        <v>N/A</v>
      </c>
      <c r="F5" s="451"/>
      <c r="G5" s="356"/>
      <c r="H5"/>
      <c r="I5" s="68">
        <f>Consum_10</f>
        <v>0</v>
      </c>
      <c r="J5" s="46"/>
      <c r="K5" s="114">
        <f>'Chart Review Info'!G4</f>
        <v>0</v>
      </c>
      <c r="L5" s="154" t="s">
        <v>289</v>
      </c>
      <c r="M5" s="114">
        <f>'Chart Review Info'!G5</f>
        <v>0</v>
      </c>
      <c r="O5" s="282">
        <f>'Chart Review Info'!G23</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6"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1.2"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0.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6"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44" priority="13" operator="containsText" text="Fail">
      <formula>NOT(ISERROR(SEARCH("Fail",M5)))</formula>
    </cfRule>
  </conditionalFormatting>
  <conditionalFormatting sqref="P39:P48">
    <cfRule type="containsText" dxfId="43" priority="6" operator="containsText" text="Fail">
      <formula>NOT(ISERROR(SEARCH("Fail",P39)))</formula>
    </cfRule>
  </conditionalFormatting>
  <conditionalFormatting sqref="Q39:Q46">
    <cfRule type="containsText" dxfId="42" priority="1" operator="containsText" text="Fail">
      <formula>NOT(ISERROR(SEARCH("Fail",Q39)))</formula>
    </cfRule>
  </conditionalFormatting>
  <conditionalFormatting sqref="AE9">
    <cfRule type="containsText" dxfId="41" priority="14"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24:O37 O20:O22 O39:O48"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6.6640625" style="1" customWidth="1"/>
    <col min="24" max="24" width="18.33203125" style="1" customWidth="1"/>
    <col min="25" max="25" width="1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11</v>
      </c>
      <c r="E5" s="361" t="str">
        <f>'Chart Review Info'!C24</f>
        <v>N/A</v>
      </c>
      <c r="F5" s="451"/>
      <c r="G5" s="356"/>
      <c r="H5"/>
      <c r="I5" s="68">
        <f>Consum_11</f>
        <v>0</v>
      </c>
      <c r="J5" s="46"/>
      <c r="K5" s="114">
        <f>'Chart Review Info'!G4</f>
        <v>0</v>
      </c>
      <c r="L5" s="154" t="s">
        <v>289</v>
      </c>
      <c r="M5" s="114">
        <f>'Chart Review Info'!G5</f>
        <v>0</v>
      </c>
      <c r="O5" s="282">
        <f>'Chart Review Info'!G24</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2.700000000000003"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6"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6"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4"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4"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4"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40" priority="13" operator="containsText" text="Fail">
      <formula>NOT(ISERROR(SEARCH("Fail",M5)))</formula>
    </cfRule>
  </conditionalFormatting>
  <conditionalFormatting sqref="P39:P48">
    <cfRule type="containsText" dxfId="39" priority="6" operator="containsText" text="Fail">
      <formula>NOT(ISERROR(SEARCH("Fail",P39)))</formula>
    </cfRule>
  </conditionalFormatting>
  <conditionalFormatting sqref="Q39:Q46">
    <cfRule type="containsText" dxfId="38" priority="1" operator="containsText" text="Fail">
      <formula>NOT(ISERROR(SEARCH("Fail",Q39)))</formula>
    </cfRule>
  </conditionalFormatting>
  <conditionalFormatting sqref="AE9">
    <cfRule type="containsText" dxfId="37"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24:O37 O20:O22 O39:O48"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33203125" style="1" customWidth="1"/>
    <col min="24" max="24" width="19.5546875" style="1" customWidth="1"/>
    <col min="25" max="25" width="1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S3"/>
      <c r="T3"/>
      <c r="U3"/>
      <c r="V3"/>
      <c r="W3"/>
      <c r="X3"/>
      <c r="Y3"/>
      <c r="Z3"/>
      <c r="AA3"/>
      <c r="AB3"/>
      <c r="AC3"/>
    </row>
    <row r="4" spans="1:31" s="4" customFormat="1" ht="15.6" x14ac:dyDescent="0.3">
      <c r="A4" s="51"/>
      <c r="B4" s="3"/>
      <c r="C4" s="40" t="s">
        <v>165</v>
      </c>
      <c r="E4" s="40" t="s">
        <v>175</v>
      </c>
      <c r="F4" s="294"/>
      <c r="G4" s="40"/>
      <c r="H4"/>
      <c r="I4" s="67" t="s">
        <v>321</v>
      </c>
      <c r="J4" s="46"/>
      <c r="K4" s="439" t="s">
        <v>288</v>
      </c>
      <c r="L4" s="440"/>
      <c r="M4" s="441"/>
      <c r="O4" s="294" t="s">
        <v>0</v>
      </c>
      <c r="P4"/>
      <c r="Q4"/>
      <c r="R4"/>
      <c r="S4"/>
      <c r="T4"/>
      <c r="U4"/>
      <c r="V4"/>
      <c r="W4"/>
      <c r="X4"/>
      <c r="Y4"/>
      <c r="Z4"/>
      <c r="AA4"/>
      <c r="AB4"/>
      <c r="AC4"/>
    </row>
    <row r="5" spans="1:31" s="4" customFormat="1" x14ac:dyDescent="0.25">
      <c r="A5" s="51"/>
      <c r="B5" s="3"/>
      <c r="C5" s="282">
        <v>12</v>
      </c>
      <c r="E5" s="361" t="str">
        <f>'Chart Review Info'!C25</f>
        <v>N/A</v>
      </c>
      <c r="F5" s="451"/>
      <c r="G5" s="356"/>
      <c r="H5"/>
      <c r="I5" s="68">
        <f>Consum_12</f>
        <v>0</v>
      </c>
      <c r="J5" s="46"/>
      <c r="K5" s="114">
        <f>'Chart Review Info'!G4</f>
        <v>0</v>
      </c>
      <c r="L5" s="154" t="s">
        <v>289</v>
      </c>
      <c r="M5" s="114">
        <f>'Chart Review Info'!G5</f>
        <v>0</v>
      </c>
      <c r="O5" s="282">
        <f>'Chart Review Info'!G25</f>
        <v>0</v>
      </c>
      <c r="P5"/>
      <c r="Q5"/>
      <c r="R5"/>
      <c r="S5"/>
      <c r="T5"/>
      <c r="U5"/>
      <c r="V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8.95"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6"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6"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6"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27.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2.2"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2.2"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2.2"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36" priority="13" operator="containsText" text="Fail">
      <formula>NOT(ISERROR(SEARCH("Fail",M5)))</formula>
    </cfRule>
  </conditionalFormatting>
  <conditionalFormatting sqref="P39:P48">
    <cfRule type="containsText" dxfId="35" priority="6" operator="containsText" text="Fail">
      <formula>NOT(ISERROR(SEARCH("Fail",P39)))</formula>
    </cfRule>
  </conditionalFormatting>
  <conditionalFormatting sqref="Q39:Q46">
    <cfRule type="containsText" dxfId="34" priority="1" operator="containsText" text="Fail">
      <formula>NOT(ISERROR(SEARCH("Fail",Q39)))</formula>
    </cfRule>
  </conditionalFormatting>
  <conditionalFormatting sqref="AE9">
    <cfRule type="containsText" dxfId="33" priority="14"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24:O37 O20:O22 O39:O48"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33203125" customWidth="1"/>
    <col min="22" max="22" width="12.6640625" customWidth="1"/>
    <col min="23" max="23" width="17.44140625" style="1" customWidth="1"/>
    <col min="24" max="24" width="19"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Y4"/>
      <c r="Z4"/>
      <c r="AA4"/>
      <c r="AB4"/>
      <c r="AC4"/>
    </row>
    <row r="5" spans="1:31" s="4" customFormat="1" x14ac:dyDescent="0.25">
      <c r="A5" s="51"/>
      <c r="B5" s="3"/>
      <c r="C5" s="282">
        <v>13</v>
      </c>
      <c r="E5" s="361" t="str">
        <f>'Chart Review Info'!C26</f>
        <v>N/A</v>
      </c>
      <c r="F5" s="451"/>
      <c r="G5" s="356"/>
      <c r="H5"/>
      <c r="I5" s="68">
        <f>Consum_13</f>
        <v>0</v>
      </c>
      <c r="J5" s="46"/>
      <c r="K5" s="114">
        <f>'Chart Review Info'!G4</f>
        <v>0</v>
      </c>
      <c r="L5" s="154" t="s">
        <v>289</v>
      </c>
      <c r="M5" s="114">
        <f>'Chart Review Info'!G5</f>
        <v>0</v>
      </c>
      <c r="O5" s="282">
        <f>'Chart Review Info'!G26</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0.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9.7"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9.7"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9.7"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32" priority="13" operator="containsText" text="Fail">
      <formula>NOT(ISERROR(SEARCH("Fail",M5)))</formula>
    </cfRule>
  </conditionalFormatting>
  <conditionalFormatting sqref="P39:P48">
    <cfRule type="containsText" dxfId="31" priority="6" operator="containsText" text="Fail">
      <formula>NOT(ISERROR(SEARCH("Fail",P39)))</formula>
    </cfRule>
  </conditionalFormatting>
  <conditionalFormatting sqref="Q39:Q46">
    <cfRule type="containsText" dxfId="30" priority="1" operator="containsText" text="Fail">
      <formula>NOT(ISERROR(SEARCH("Fail",Q39)))</formula>
    </cfRule>
  </conditionalFormatting>
  <conditionalFormatting sqref="W1:W3 V4">
    <cfRule type="containsText" dxfId="29" priority="12" operator="containsText" text="Fail">
      <formula>NOT(ISERROR(SEARCH("Fail",V1)))</formula>
    </cfRule>
  </conditionalFormatting>
  <conditionalFormatting sqref="AE9">
    <cfRule type="containsText" dxfId="28"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24:O37 O20:O22 O39:O48"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55"/>
  <sheetViews>
    <sheetView topLeftCell="E1"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8.5546875" style="1" customWidth="1"/>
    <col min="24" max="24" width="19.6640625" style="1" customWidth="1"/>
    <col min="25" max="25" width="14.441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14</v>
      </c>
      <c r="E5" s="361" t="str">
        <f>'Chart Review Info'!C27</f>
        <v>N/A</v>
      </c>
      <c r="F5" s="451"/>
      <c r="G5" s="356"/>
      <c r="H5"/>
      <c r="I5" s="68">
        <f>Consum_14</f>
        <v>0</v>
      </c>
      <c r="J5" s="46"/>
      <c r="K5" s="114">
        <f>'Chart Review Info'!G4</f>
        <v>0</v>
      </c>
      <c r="L5" s="154" t="s">
        <v>289</v>
      </c>
      <c r="M5" s="114">
        <f>'Chart Review Info'!G5</f>
        <v>0</v>
      </c>
      <c r="O5" s="282">
        <f>'Chart Review Info'!G27</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3"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0.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9.7"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9.7"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9.7"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1.2"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1.2"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1.2"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ht="17.399999999999999" x14ac:dyDescent="0.25">
      <c r="B49" s="281"/>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27" priority="13" operator="containsText" text="Fail">
      <formula>NOT(ISERROR(SEARCH("Fail",M5)))</formula>
    </cfRule>
  </conditionalFormatting>
  <conditionalFormatting sqref="P39:P48">
    <cfRule type="containsText" dxfId="26" priority="6" operator="containsText" text="Fail">
      <formula>NOT(ISERROR(SEARCH("Fail",P39)))</formula>
    </cfRule>
  </conditionalFormatting>
  <conditionalFormatting sqref="Q39:Q46">
    <cfRule type="containsText" dxfId="25" priority="1" operator="containsText" text="Fail">
      <formula>NOT(ISERROR(SEARCH("Fail",Q39)))</formula>
    </cfRule>
  </conditionalFormatting>
  <conditionalFormatting sqref="AE9">
    <cfRule type="containsText" dxfId="24" priority="14"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24:O37 O20:O22 O39:O48"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8.33203125" style="1" customWidth="1"/>
    <col min="24" max="24" width="20.3320312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15</v>
      </c>
      <c r="E5" s="361" t="str">
        <f>'Chart Review Info'!C28</f>
        <v>N/A</v>
      </c>
      <c r="F5" s="451"/>
      <c r="G5" s="356"/>
      <c r="H5"/>
      <c r="I5" s="68">
        <f>Consum_15</f>
        <v>0</v>
      </c>
      <c r="J5" s="46"/>
      <c r="K5" s="114">
        <f>'Chart Review Info'!G4</f>
        <v>0</v>
      </c>
      <c r="L5" s="154" t="s">
        <v>289</v>
      </c>
      <c r="M5" s="114">
        <f>'Chart Review Info'!G5</f>
        <v>0</v>
      </c>
      <c r="O5" s="282">
        <f>'Chart Review Info'!G28</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1.2"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29.7"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1.2"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1.2"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30"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30"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30"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x14ac:dyDescent="0.25">
      <c r="B49" s="281"/>
      <c r="S49"/>
      <c r="T49"/>
      <c r="W49"/>
      <c r="X49"/>
      <c r="Y49"/>
      <c r="Z49"/>
      <c r="AA49"/>
      <c r="AB49"/>
      <c r="AC49"/>
    </row>
    <row r="50" spans="2:29" ht="17.399999999999999" x14ac:dyDescent="0.25">
      <c r="S50" s="76"/>
      <c r="T50" s="76"/>
      <c r="W50"/>
      <c r="X50"/>
      <c r="Y50"/>
      <c r="Z50"/>
      <c r="AA50"/>
      <c r="AB50"/>
      <c r="AC50"/>
    </row>
    <row r="51" spans="2:29" ht="17.399999999999999" x14ac:dyDescent="0.25">
      <c r="S51" s="76"/>
      <c r="T51" s="76"/>
    </row>
    <row r="52" spans="2:29" x14ac:dyDescent="0.25">
      <c r="S52" s="50"/>
      <c r="T52" s="50"/>
      <c r="W52"/>
      <c r="X52"/>
      <c r="Y52"/>
      <c r="Z52"/>
      <c r="AA52"/>
      <c r="AB52"/>
      <c r="AC52"/>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23" priority="13" operator="containsText" text="Fail">
      <formula>NOT(ISERROR(SEARCH("Fail",M5)))</formula>
    </cfRule>
  </conditionalFormatting>
  <conditionalFormatting sqref="P39:P48">
    <cfRule type="containsText" dxfId="22" priority="6" operator="containsText" text="Fail">
      <formula>NOT(ISERROR(SEARCH("Fail",P39)))</formula>
    </cfRule>
  </conditionalFormatting>
  <conditionalFormatting sqref="Q39:Q46">
    <cfRule type="containsText" dxfId="21" priority="1" operator="containsText" text="Fail">
      <formula>NOT(ISERROR(SEARCH("Fail",Q39)))</formula>
    </cfRule>
  </conditionalFormatting>
  <conditionalFormatting sqref="AE9">
    <cfRule type="containsText" dxfId="20" priority="14"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55"/>
  <sheetViews>
    <sheetView topLeftCell="E1" zoomScale="80" zoomScaleNormal="80" zoomScaleSheetLayoutView="70"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9.44140625" style="1" customWidth="1"/>
    <col min="20" max="20" width="3.6640625" style="1" customWidth="1"/>
    <col min="21" max="21" width="11" customWidth="1"/>
    <col min="22" max="22" width="12.6640625" customWidth="1"/>
    <col min="23" max="23" width="16.6640625" style="1" customWidth="1"/>
    <col min="24" max="24" width="19.6640625" style="1" customWidth="1"/>
    <col min="25" max="25" width="14.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U1"/>
      <c r="V1"/>
      <c r="W1"/>
      <c r="X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U2"/>
      <c r="V2"/>
      <c r="W2"/>
      <c r="X2"/>
      <c r="Y2"/>
      <c r="Z2"/>
      <c r="AA2"/>
      <c r="AB2"/>
      <c r="AC2"/>
    </row>
    <row r="3" spans="1:31" s="4" customFormat="1" x14ac:dyDescent="0.25">
      <c r="A3" s="51"/>
      <c r="B3" s="3"/>
      <c r="C3" s="293"/>
      <c r="H3"/>
      <c r="J3" s="46"/>
      <c r="T3"/>
      <c r="U3"/>
      <c r="V3"/>
      <c r="W3"/>
      <c r="X3"/>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U4"/>
      <c r="V4"/>
      <c r="W4"/>
      <c r="X4"/>
      <c r="Y4"/>
      <c r="Z4"/>
      <c r="AA4"/>
      <c r="AB4"/>
      <c r="AC4"/>
    </row>
    <row r="5" spans="1:31" s="4" customFormat="1" x14ac:dyDescent="0.25">
      <c r="A5" s="51"/>
      <c r="B5" s="3"/>
      <c r="C5" s="282">
        <v>16</v>
      </c>
      <c r="E5" s="361" t="str">
        <f>'Chart Review Info'!C29</f>
        <v>N/A</v>
      </c>
      <c r="F5" s="451"/>
      <c r="G5" s="356"/>
      <c r="H5"/>
      <c r="I5" s="68">
        <f>Consum_16</f>
        <v>0</v>
      </c>
      <c r="J5" s="46"/>
      <c r="K5" s="114">
        <f>'Chart Review Info'!G4</f>
        <v>0</v>
      </c>
      <c r="L5" s="154" t="s">
        <v>289</v>
      </c>
      <c r="M5" s="114">
        <f>'Chart Review Info'!G5</f>
        <v>0</v>
      </c>
      <c r="O5" s="282">
        <f>'Chart Review Info'!G29</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7.6"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24"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6"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6"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8.2"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8.2"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8.2"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x14ac:dyDescent="0.25">
      <c r="B49" s="281"/>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19" priority="13" operator="containsText" text="Fail">
      <formula>NOT(ISERROR(SEARCH("Fail",M5)))</formula>
    </cfRule>
  </conditionalFormatting>
  <conditionalFormatting sqref="P39:P48">
    <cfRule type="containsText" dxfId="18" priority="6" operator="containsText" text="Fail">
      <formula>NOT(ISERROR(SEARCH("Fail",P39)))</formula>
    </cfRule>
  </conditionalFormatting>
  <conditionalFormatting sqref="Q39:Q46">
    <cfRule type="containsText" dxfId="17" priority="1" operator="containsText" text="Fail">
      <formula>NOT(ISERROR(SEARCH("Fail",Q39)))</formula>
    </cfRule>
  </conditionalFormatting>
  <conditionalFormatting sqref="AE9">
    <cfRule type="containsText" dxfId="16" priority="14"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24:O37 O20:O22 O39:O48"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33203125" style="1" customWidth="1"/>
    <col min="24" max="24" width="19.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Y4"/>
      <c r="Z4"/>
      <c r="AA4"/>
      <c r="AB4"/>
      <c r="AC4"/>
    </row>
    <row r="5" spans="1:31" s="4" customFormat="1" x14ac:dyDescent="0.25">
      <c r="A5" s="51"/>
      <c r="B5" s="3"/>
      <c r="C5" s="282">
        <v>17</v>
      </c>
      <c r="E5" s="361" t="str">
        <f>'Chart Review Info'!C30</f>
        <v>N/A</v>
      </c>
      <c r="F5" s="451"/>
      <c r="G5" s="356"/>
      <c r="H5"/>
      <c r="I5" s="68">
        <f>Consum_17</f>
        <v>0</v>
      </c>
      <c r="J5" s="46"/>
      <c r="K5" s="114">
        <f>'Chart Review Info'!G4</f>
        <v>0</v>
      </c>
      <c r="L5" s="154" t="s">
        <v>289</v>
      </c>
      <c r="M5" s="114">
        <f>'Chart Review Info'!G5</f>
        <v>0</v>
      </c>
      <c r="O5" s="282">
        <f>'Chart Review Info'!G30</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3"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6"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3.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6"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6"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7"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7"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7"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x14ac:dyDescent="0.25">
      <c r="B49" s="281"/>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15" priority="13" operator="containsText" text="Fail">
      <formula>NOT(ISERROR(SEARCH("Fail",M5)))</formula>
    </cfRule>
  </conditionalFormatting>
  <conditionalFormatting sqref="P39:P48">
    <cfRule type="containsText" dxfId="14" priority="6" operator="containsText" text="Fail">
      <formula>NOT(ISERROR(SEARCH("Fail",P39)))</formula>
    </cfRule>
  </conditionalFormatting>
  <conditionalFormatting sqref="Q39:Q46">
    <cfRule type="containsText" dxfId="13" priority="1" operator="containsText" text="Fail">
      <formula>NOT(ISERROR(SEARCH("Fail",Q39)))</formula>
    </cfRule>
  </conditionalFormatting>
  <conditionalFormatting sqref="AE9">
    <cfRule type="containsText" dxfId="12"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24:O37 O20:O22 O39:O48"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6640625" style="1" customWidth="1"/>
    <col min="24" max="24" width="20.6640625" style="1" customWidth="1"/>
    <col min="25" max="25" width="1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Y4"/>
      <c r="Z4"/>
      <c r="AA4"/>
      <c r="AB4"/>
      <c r="AC4"/>
    </row>
    <row r="5" spans="1:31" s="4" customFormat="1" x14ac:dyDescent="0.25">
      <c r="A5" s="51"/>
      <c r="B5" s="3"/>
      <c r="C5" s="282">
        <v>18</v>
      </c>
      <c r="E5" s="361" t="str">
        <f>'Chart Review Info'!C31</f>
        <v>N/A</v>
      </c>
      <c r="F5" s="451"/>
      <c r="G5" s="356"/>
      <c r="H5"/>
      <c r="I5" s="68">
        <f>Consum_18</f>
        <v>0</v>
      </c>
      <c r="J5" s="46"/>
      <c r="K5" s="114">
        <f>'Chart Review Info'!G4</f>
        <v>0</v>
      </c>
      <c r="L5" s="154" t="s">
        <v>289</v>
      </c>
      <c r="M5" s="114">
        <f>'Chart Review Info'!G5</f>
        <v>0</v>
      </c>
      <c r="O5" s="282">
        <f>'Chart Review Info'!G31</f>
        <v>0</v>
      </c>
      <c r="P5"/>
      <c r="Q5"/>
      <c r="R5"/>
      <c r="S5"/>
      <c r="T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3" t="s">
        <v>323</v>
      </c>
      <c r="V7" s="453"/>
      <c r="W7" s="453"/>
      <c r="X7" s="453"/>
      <c r="Y7" s="453"/>
      <c r="Z7" s="453"/>
      <c r="AA7" s="453"/>
      <c r="AB7" s="453"/>
      <c r="AC7" s="453"/>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7.6"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6"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3.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1.2"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1.2"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4"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4"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4"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x14ac:dyDescent="0.25">
      <c r="B49" s="281"/>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21:S21"/>
    <mergeCell ref="Q22:S22"/>
    <mergeCell ref="Q11:S11"/>
    <mergeCell ref="Q12:S12"/>
    <mergeCell ref="Q13:S13"/>
    <mergeCell ref="Q14:S14"/>
    <mergeCell ref="Q15:S15"/>
    <mergeCell ref="Q23:S23"/>
    <mergeCell ref="Q24:S24"/>
    <mergeCell ref="Q25:S25"/>
    <mergeCell ref="Q16:S16"/>
    <mergeCell ref="Q17:S17"/>
    <mergeCell ref="Q18:S18"/>
    <mergeCell ref="Q19:S19"/>
    <mergeCell ref="Q20:S20"/>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P8:Q38 T22:T26 T29:T33 S50:T51">
    <cfRule type="containsText" dxfId="11" priority="13" operator="containsText" text="Fail">
      <formula>NOT(ISERROR(SEARCH("Fail",M5)))</formula>
    </cfRule>
  </conditionalFormatting>
  <conditionalFormatting sqref="P39:P48">
    <cfRule type="containsText" dxfId="10" priority="6" operator="containsText" text="Fail">
      <formula>NOT(ISERROR(SEARCH("Fail",P39)))</formula>
    </cfRule>
  </conditionalFormatting>
  <conditionalFormatting sqref="Q39:Q46">
    <cfRule type="containsText" dxfId="9" priority="1" operator="containsText" text="Fail">
      <formula>NOT(ISERROR(SEARCH("Fail",Q39)))</formula>
    </cfRule>
  </conditionalFormatting>
  <conditionalFormatting sqref="AE9">
    <cfRule type="containsText" dxfId="8" priority="14"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24:O37 O20:O22 O39:O48"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ColWidth="8.6640625" defaultRowHeight="13.2" x14ac:dyDescent="0.25"/>
  <cols>
    <col min="1" max="16384" width="8.6640625" style="78"/>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 customWidth="1"/>
    <col min="22" max="22" width="12.6640625" customWidth="1"/>
    <col min="23" max="23" width="17.44140625" style="1" customWidth="1"/>
    <col min="24" max="24" width="18.6640625" style="1" customWidth="1"/>
    <col min="25" max="25" width="14.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Y4"/>
      <c r="Z4"/>
      <c r="AA4"/>
      <c r="AB4"/>
      <c r="AC4"/>
    </row>
    <row r="5" spans="1:31" s="4" customFormat="1" x14ac:dyDescent="0.25">
      <c r="A5" s="51"/>
      <c r="B5" s="3"/>
      <c r="C5" s="282">
        <v>19</v>
      </c>
      <c r="E5" s="361" t="str">
        <f>'Chart Review Info'!C32</f>
        <v>N/A</v>
      </c>
      <c r="F5" s="451"/>
      <c r="G5" s="356"/>
      <c r="H5"/>
      <c r="I5" s="68">
        <f>Consum_19</f>
        <v>0</v>
      </c>
      <c r="J5" s="46"/>
      <c r="K5" s="114">
        <f>'Chart Review Info'!G4</f>
        <v>0</v>
      </c>
      <c r="L5" s="154" t="s">
        <v>289</v>
      </c>
      <c r="M5" s="114">
        <f>'Chart Review Info'!G5</f>
        <v>0</v>
      </c>
      <c r="O5" s="282">
        <f>'Chart Review Info'!G32</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69" t="s">
        <v>323</v>
      </c>
      <c r="V7" s="469"/>
      <c r="W7" s="469"/>
      <c r="X7" s="469"/>
      <c r="Y7" s="469"/>
      <c r="Z7" s="469"/>
      <c r="AA7" s="469"/>
      <c r="AB7" s="469"/>
      <c r="AC7" s="469"/>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30"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92" t="str">
        <f>IF(O18="","",IF(O18="Yes","Met",IF(O18="No","Not Met","N/A")))</f>
        <v/>
      </c>
      <c r="Q18" s="423"/>
      <c r="R18" s="423"/>
      <c r="S18" s="423"/>
      <c r="T18" s="76"/>
      <c r="U18" s="57"/>
      <c r="V18" s="57"/>
      <c r="W18" s="57"/>
      <c r="X18" s="57"/>
      <c r="Y18" s="63"/>
      <c r="Z18" s="60"/>
      <c r="AA18" s="61"/>
      <c r="AB18" s="62"/>
      <c r="AC18" s="62"/>
    </row>
    <row r="19" spans="1:29" ht="30"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92" t="str">
        <f t="shared" ref="P21:P22" si="1">IF(O21="","",IF(O21="Yes","Met",IF(O21="No","Not Met","N/A")))</f>
        <v/>
      </c>
      <c r="Q21" s="423"/>
      <c r="R21" s="423"/>
      <c r="S21" s="423"/>
      <c r="T21" s="75"/>
      <c r="U21" s="57"/>
      <c r="V21" s="57"/>
      <c r="W21" s="57"/>
      <c r="X21" s="57"/>
      <c r="Y21" s="63"/>
      <c r="Z21" s="64"/>
      <c r="AA21" s="61"/>
      <c r="AB21" s="62"/>
      <c r="AC21" s="62"/>
    </row>
    <row r="22" spans="1:29" ht="30.6" hidden="1" customHeight="1" x14ac:dyDescent="0.25">
      <c r="C22" s="154" t="s">
        <v>103</v>
      </c>
      <c r="D22" s="425" t="str">
        <f>'Chart 1'!D22</f>
        <v>Hide</v>
      </c>
      <c r="E22" s="426"/>
      <c r="F22" s="426"/>
      <c r="G22" s="426"/>
      <c r="H22" s="426"/>
      <c r="I22" s="426"/>
      <c r="J22" s="426"/>
      <c r="K22" s="426"/>
      <c r="L22" s="426"/>
      <c r="M22" s="426"/>
      <c r="N22" s="427"/>
      <c r="O22" s="30"/>
      <c r="P22" s="292" t="str">
        <f t="shared" si="1"/>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 t="shared" ref="P24:P37" si="2">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si="2"/>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92"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92"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92"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si="2"/>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2"/>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2"/>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 t="shared" ref="P39:P48" si="3">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si="3"/>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3"/>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3"/>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92" t="str">
        <f t="shared" si="3"/>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92" t="str">
        <f t="shared" si="3"/>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92" t="str">
        <f t="shared" si="3"/>
        <v/>
      </c>
      <c r="Q45" s="423"/>
      <c r="R45" s="423"/>
      <c r="S45" s="423"/>
      <c r="T45"/>
      <c r="W45"/>
      <c r="X45"/>
      <c r="Y45"/>
      <c r="Z45"/>
      <c r="AA45"/>
      <c r="AB45"/>
      <c r="AC45"/>
    </row>
    <row r="46" spans="1:29" ht="28.2"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si="3"/>
        <v/>
      </c>
      <c r="Q46" s="424"/>
      <c r="R46" s="424"/>
      <c r="S46" s="424"/>
      <c r="T46"/>
      <c r="W46"/>
      <c r="X46"/>
      <c r="Y46"/>
      <c r="Z46"/>
      <c r="AA46"/>
      <c r="AB46"/>
      <c r="AC46"/>
    </row>
    <row r="47" spans="1:29" ht="28.2" hidden="1" customHeight="1" x14ac:dyDescent="0.25">
      <c r="C47" s="153" t="s">
        <v>127</v>
      </c>
      <c r="D47" s="425" t="str">
        <f>'Chart 1'!D47</f>
        <v>Hide</v>
      </c>
      <c r="E47" s="426"/>
      <c r="F47" s="426"/>
      <c r="G47" s="426"/>
      <c r="H47" s="426"/>
      <c r="I47" s="426"/>
      <c r="J47" s="426"/>
      <c r="K47" s="426"/>
      <c r="L47" s="426"/>
      <c r="M47" s="426"/>
      <c r="N47" s="427"/>
      <c r="O47" s="30"/>
      <c r="P47" s="292" t="str">
        <f t="shared" si="3"/>
        <v/>
      </c>
      <c r="Q47" s="464"/>
      <c r="R47" s="465"/>
      <c r="S47" s="466"/>
      <c r="W47"/>
      <c r="X47"/>
      <c r="Y47"/>
      <c r="Z47"/>
      <c r="AA47"/>
      <c r="AB47"/>
      <c r="AC47"/>
    </row>
    <row r="48" spans="1:29" ht="28.2" hidden="1" customHeight="1" x14ac:dyDescent="0.25">
      <c r="A48" s="52"/>
      <c r="C48" s="153" t="s">
        <v>128</v>
      </c>
      <c r="D48" s="425" t="str">
        <f>'Chart 1'!D48</f>
        <v>Hide</v>
      </c>
      <c r="E48" s="426"/>
      <c r="F48" s="426"/>
      <c r="G48" s="426"/>
      <c r="H48" s="426"/>
      <c r="I48" s="426"/>
      <c r="J48" s="426"/>
      <c r="K48" s="426"/>
      <c r="L48" s="426"/>
      <c r="M48" s="426"/>
      <c r="N48" s="427"/>
      <c r="O48" s="30"/>
      <c r="P48" s="292" t="str">
        <f t="shared" si="3"/>
        <v/>
      </c>
      <c r="Q48" s="456"/>
      <c r="R48" s="456"/>
      <c r="S48" s="456"/>
      <c r="T48"/>
      <c r="W48"/>
      <c r="X48"/>
      <c r="Y48"/>
      <c r="Z48"/>
      <c r="AA48"/>
      <c r="AB48"/>
      <c r="AC48"/>
    </row>
    <row r="49" spans="2:29" x14ac:dyDescent="0.25">
      <c r="B49" s="281"/>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7" priority="13" operator="containsText" text="Fail">
      <formula>NOT(ISERROR(SEARCH("Fail",M5)))</formula>
    </cfRule>
  </conditionalFormatting>
  <conditionalFormatting sqref="P39:P48">
    <cfRule type="containsText" dxfId="6" priority="6" operator="containsText" text="Fail">
      <formula>NOT(ISERROR(SEARCH("Fail",P39)))</formula>
    </cfRule>
  </conditionalFormatting>
  <conditionalFormatting sqref="Q39:Q46">
    <cfRule type="containsText" dxfId="5" priority="1" operator="containsText" text="Fail">
      <formula>NOT(ISERROR(SEARCH("Fail",Q39)))</formula>
    </cfRule>
  </conditionalFormatting>
  <conditionalFormatting sqref="AE9">
    <cfRule type="containsText" dxfId="4"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24:O37 O20:O22 O39:O48"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3320312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33203125" style="1" customWidth="1"/>
    <col min="12" max="12" width="3.44140625" style="1" customWidth="1"/>
    <col min="13" max="13" width="12.33203125" style="1" customWidth="1"/>
    <col min="14" max="14" width="9.5546875" style="1" customWidth="1"/>
    <col min="15" max="15" width="11.6640625" style="1" customWidth="1"/>
    <col min="16" max="16" width="11.33203125" style="1" hidden="1" customWidth="1"/>
    <col min="17" max="19" width="16.6640625" style="1" customWidth="1"/>
    <col min="20" max="20" width="3.6640625" style="1" customWidth="1"/>
    <col min="21" max="21" width="11.33203125" customWidth="1"/>
    <col min="22" max="22" width="12.6640625" customWidth="1"/>
    <col min="23" max="23" width="18" style="1" customWidth="1"/>
    <col min="24" max="24" width="19.6640625" style="1" customWidth="1"/>
    <col min="25" max="25" width="13.66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39" t="s">
        <v>200</v>
      </c>
      <c r="D1" s="440"/>
      <c r="E1" s="440"/>
      <c r="F1" s="440"/>
      <c r="G1" s="441"/>
      <c r="H1"/>
      <c r="I1" s="294" t="s">
        <v>201</v>
      </c>
      <c r="J1" s="69"/>
      <c r="K1" s="439" t="s">
        <v>195</v>
      </c>
      <c r="L1" s="441"/>
      <c r="N1"/>
      <c r="O1"/>
      <c r="P1"/>
      <c r="Q1"/>
      <c r="R1"/>
      <c r="S1"/>
      <c r="T1"/>
      <c r="Y1"/>
      <c r="Z1"/>
      <c r="AA1"/>
      <c r="AB1"/>
      <c r="AC1"/>
    </row>
    <row r="2" spans="1:31" s="4" customFormat="1" ht="15" customHeight="1" x14ac:dyDescent="0.25">
      <c r="A2" s="51"/>
      <c r="B2" s="3"/>
      <c r="C2" s="447">
        <f>'Chart Review Info'!D3</f>
        <v>0</v>
      </c>
      <c r="D2" s="448"/>
      <c r="E2" s="448"/>
      <c r="F2" s="448"/>
      <c r="G2" s="449"/>
      <c r="H2"/>
      <c r="I2" s="66">
        <f>'Chart Review Info'!D4</f>
        <v>0</v>
      </c>
      <c r="J2" s="69"/>
      <c r="K2" s="355">
        <f>'Chart Review Info'!F15</f>
        <v>0</v>
      </c>
      <c r="L2" s="356"/>
      <c r="N2"/>
      <c r="O2"/>
      <c r="P2"/>
      <c r="Q2"/>
      <c r="R2"/>
      <c r="S2"/>
      <c r="T2"/>
      <c r="Y2"/>
      <c r="Z2"/>
      <c r="AA2"/>
      <c r="AB2"/>
      <c r="AC2"/>
    </row>
    <row r="3" spans="1:31" s="4" customFormat="1" x14ac:dyDescent="0.25">
      <c r="A3" s="51"/>
      <c r="B3" s="3"/>
      <c r="C3" s="293"/>
      <c r="H3"/>
      <c r="J3" s="46"/>
      <c r="Y3"/>
      <c r="Z3"/>
      <c r="AA3"/>
      <c r="AB3"/>
      <c r="AC3"/>
    </row>
    <row r="4" spans="1:31" s="4" customFormat="1" ht="15.6" x14ac:dyDescent="0.3">
      <c r="A4" s="51"/>
      <c r="B4" s="3"/>
      <c r="C4" s="40" t="s">
        <v>165</v>
      </c>
      <c r="E4" s="40" t="s">
        <v>175</v>
      </c>
      <c r="F4" s="294"/>
      <c r="G4" s="40"/>
      <c r="H4"/>
      <c r="I4" s="67" t="s">
        <v>321</v>
      </c>
      <c r="J4" s="46"/>
      <c r="K4" s="452" t="s">
        <v>288</v>
      </c>
      <c r="L4" s="452"/>
      <c r="M4" s="452"/>
      <c r="O4" s="294" t="s">
        <v>0</v>
      </c>
      <c r="P4"/>
      <c r="Q4"/>
      <c r="R4"/>
      <c r="S4"/>
      <c r="T4"/>
      <c r="Y4"/>
      <c r="Z4"/>
      <c r="AA4"/>
      <c r="AB4"/>
      <c r="AC4"/>
    </row>
    <row r="5" spans="1:31" s="4" customFormat="1" x14ac:dyDescent="0.25">
      <c r="A5" s="51"/>
      <c r="B5" s="3"/>
      <c r="C5" s="282">
        <v>20</v>
      </c>
      <c r="E5" s="361" t="str">
        <f>'Chart Review Info'!C33</f>
        <v>N/A</v>
      </c>
      <c r="F5" s="451"/>
      <c r="G5" s="356"/>
      <c r="H5"/>
      <c r="I5" s="68">
        <f>Consum_20</f>
        <v>0</v>
      </c>
      <c r="J5" s="46"/>
      <c r="K5" s="114">
        <f>'Chart Review Info'!G4</f>
        <v>0</v>
      </c>
      <c r="L5" s="154" t="s">
        <v>289</v>
      </c>
      <c r="M5" s="114">
        <f>'Chart Review Info'!G5</f>
        <v>0</v>
      </c>
      <c r="O5" s="282">
        <f>'Chart Review Info'!G33</f>
        <v>0</v>
      </c>
      <c r="P5"/>
      <c r="Q5"/>
      <c r="R5"/>
      <c r="S5"/>
      <c r="T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69" t="s">
        <v>323</v>
      </c>
      <c r="V7" s="469"/>
      <c r="W7" s="469"/>
      <c r="X7" s="469"/>
      <c r="Y7" s="469"/>
      <c r="Z7" s="469"/>
      <c r="AA7" s="469"/>
      <c r="AB7" s="469"/>
      <c r="AC7" s="469"/>
    </row>
    <row r="8" spans="1:31" ht="29.7" customHeight="1" x14ac:dyDescent="0.3">
      <c r="C8" s="43" t="s">
        <v>324</v>
      </c>
      <c r="D8" s="450" t="s">
        <v>242</v>
      </c>
      <c r="E8" s="430"/>
      <c r="F8" s="430"/>
      <c r="G8" s="430"/>
      <c r="H8" s="430"/>
      <c r="I8" s="430"/>
      <c r="J8" s="430"/>
      <c r="K8" s="430"/>
      <c r="L8" s="430"/>
      <c r="M8" s="430"/>
      <c r="N8" s="430"/>
      <c r="O8" s="290" t="s">
        <v>325</v>
      </c>
      <c r="P8" s="290" t="s">
        <v>326</v>
      </c>
      <c r="Q8" s="422" t="s">
        <v>327</v>
      </c>
      <c r="R8" s="422"/>
      <c r="S8" s="422"/>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81"/>
      <c r="C9" s="153" t="s">
        <v>91</v>
      </c>
      <c r="D9" s="425" t="str">
        <f>'Chart 1'!D9</f>
        <v>There is a current, signed, dated CalAIM assessment within the member record which has been updated as clinically appropriate by a provider within their scope of practice.</v>
      </c>
      <c r="E9" s="426"/>
      <c r="F9" s="426"/>
      <c r="G9" s="426"/>
      <c r="H9" s="426"/>
      <c r="I9" s="426"/>
      <c r="J9" s="426"/>
      <c r="K9" s="426"/>
      <c r="L9" s="426"/>
      <c r="M9" s="426"/>
      <c r="N9" s="427"/>
      <c r="O9" s="30"/>
      <c r="P9" s="266" t="str">
        <f t="shared" ref="P9:P15" si="0">IF(O9="","",IF(O9="Yes","Met",IF(O9="No","Not Met","N/A")))</f>
        <v/>
      </c>
      <c r="Q9" s="423"/>
      <c r="R9" s="423"/>
      <c r="S9" s="423"/>
      <c r="T9" s="76"/>
      <c r="U9" s="57"/>
      <c r="V9" s="58"/>
      <c r="W9" s="58"/>
      <c r="X9" s="58"/>
      <c r="Y9" s="59"/>
      <c r="Z9" s="60"/>
      <c r="AA9" s="61"/>
      <c r="AB9" s="62"/>
      <c r="AC9" s="291"/>
      <c r="AD9" s="44"/>
      <c r="AE9" s="44"/>
    </row>
    <row r="10" spans="1:31" ht="90" customHeight="1" x14ac:dyDescent="0.25">
      <c r="A10" s="52">
        <v>1</v>
      </c>
      <c r="B10" s="281"/>
      <c r="C10" s="153" t="s">
        <v>92</v>
      </c>
      <c r="D10" s="425" t="str">
        <f>'Chart 1'!D10</f>
        <v>CalAIM Assessment includes documentation evidencing all required 7 Domains and the mental health related diagnosis(es) or suspected mental health diagnosis(es), including identified substance use disorders are consistent with the information within.</v>
      </c>
      <c r="E10" s="426"/>
      <c r="F10" s="426"/>
      <c r="G10" s="426"/>
      <c r="H10" s="426"/>
      <c r="I10" s="426"/>
      <c r="J10" s="426"/>
      <c r="K10" s="426"/>
      <c r="L10" s="426"/>
      <c r="M10" s="426"/>
      <c r="N10" s="427"/>
      <c r="O10" s="30"/>
      <c r="P10" s="266" t="str">
        <f t="shared" si="0"/>
        <v/>
      </c>
      <c r="Q10" s="423"/>
      <c r="R10" s="423"/>
      <c r="S10" s="423"/>
      <c r="T10" s="76"/>
      <c r="U10" s="57"/>
      <c r="V10" s="57"/>
      <c r="W10" s="57"/>
      <c r="X10" s="57"/>
      <c r="Y10" s="63"/>
      <c r="Z10" s="60"/>
      <c r="AA10" s="61"/>
      <c r="AB10" s="62"/>
      <c r="AC10" s="62"/>
    </row>
    <row r="11" spans="1:31" ht="90" customHeight="1" x14ac:dyDescent="0.25">
      <c r="A11" s="52" t="s">
        <v>244</v>
      </c>
      <c r="B11" s="281"/>
      <c r="C11" s="153" t="s">
        <v>93</v>
      </c>
      <c r="D11" s="425" t="str">
        <f>'Chart 1'!D11</f>
        <v>There is a program-specific Diagnosis Document consistent with member presentation in the documentation and current assessment</v>
      </c>
      <c r="E11" s="426"/>
      <c r="F11" s="426"/>
      <c r="G11" s="426"/>
      <c r="H11" s="426"/>
      <c r="I11" s="426"/>
      <c r="J11" s="426"/>
      <c r="K11" s="426"/>
      <c r="L11" s="426"/>
      <c r="M11" s="426"/>
      <c r="N11" s="427"/>
      <c r="O11" s="30"/>
      <c r="P11" s="266" t="str">
        <f t="shared" si="0"/>
        <v/>
      </c>
      <c r="Q11" s="423"/>
      <c r="R11" s="423"/>
      <c r="S11" s="423"/>
      <c r="T11" s="76"/>
      <c r="U11" s="57"/>
      <c r="V11" s="57"/>
      <c r="W11" s="57"/>
      <c r="X11" s="57"/>
      <c r="Y11" s="63"/>
      <c r="Z11" s="60"/>
      <c r="AA11" s="61"/>
      <c r="AB11" s="62"/>
      <c r="AC11" s="62"/>
    </row>
    <row r="12" spans="1:31" ht="90" customHeight="1" x14ac:dyDescent="0.25">
      <c r="A12" s="51">
        <v>1</v>
      </c>
      <c r="C12" s="153" t="s">
        <v>35</v>
      </c>
      <c r="D12" s="425" t="str">
        <f>'Chart 1'!D12</f>
        <v>The Assessment contains information that reasonably supports access criteria for SMHS. (BHIN 26-002)</v>
      </c>
      <c r="E12" s="426"/>
      <c r="F12" s="426"/>
      <c r="G12" s="426"/>
      <c r="H12" s="426"/>
      <c r="I12" s="426"/>
      <c r="J12" s="426"/>
      <c r="K12" s="426"/>
      <c r="L12" s="426"/>
      <c r="M12" s="426"/>
      <c r="N12" s="427"/>
      <c r="O12" s="30"/>
      <c r="P12" s="266" t="str">
        <f t="shared" si="0"/>
        <v/>
      </c>
      <c r="Q12" s="423"/>
      <c r="R12" s="423"/>
      <c r="S12" s="423"/>
      <c r="T12" s="76"/>
      <c r="U12" s="57"/>
      <c r="V12" s="57"/>
      <c r="W12" s="57"/>
      <c r="X12" s="57"/>
      <c r="Y12" s="63"/>
      <c r="Z12" s="60"/>
      <c r="AA12" s="61"/>
      <c r="AB12" s="62"/>
      <c r="AC12" s="62"/>
    </row>
    <row r="13" spans="1:31" ht="90" customHeight="1" x14ac:dyDescent="0.25">
      <c r="A13" s="52">
        <v>1</v>
      </c>
      <c r="B13" s="281"/>
      <c r="C13" s="153" t="s">
        <v>94</v>
      </c>
      <c r="D13" s="425" t="str">
        <f>'Chart 1'!D13</f>
        <v>Outcome measures are completed as required within timelines.  For CYF/TAY: CANS and PSC. For AOA: RMQ, IMR, MORS, LOCUS.</v>
      </c>
      <c r="E13" s="426"/>
      <c r="F13" s="426"/>
      <c r="G13" s="426"/>
      <c r="H13" s="426"/>
      <c r="I13" s="426"/>
      <c r="J13" s="426"/>
      <c r="K13" s="426"/>
      <c r="L13" s="426"/>
      <c r="M13" s="426"/>
      <c r="N13" s="427"/>
      <c r="O13" s="30"/>
      <c r="P13" s="266" t="str">
        <f t="shared" si="0"/>
        <v/>
      </c>
      <c r="Q13" s="423"/>
      <c r="R13" s="423"/>
      <c r="S13" s="423"/>
      <c r="T13" s="76"/>
      <c r="U13" s="57"/>
      <c r="V13" s="57"/>
      <c r="W13" s="57"/>
      <c r="X13" s="57"/>
      <c r="Y13" s="63"/>
      <c r="Z13" s="60"/>
      <c r="AA13" s="61"/>
      <c r="AB13" s="62"/>
      <c r="AC13" s="62"/>
    </row>
    <row r="14" spans="1:31" ht="90" customHeight="1" x14ac:dyDescent="0.25">
      <c r="A14" s="52" t="s">
        <v>244</v>
      </c>
      <c r="B14" s="281"/>
      <c r="C14" s="153" t="s">
        <v>95</v>
      </c>
      <c r="D14" s="425" t="str">
        <f>'Chart 1'!D14</f>
        <v>Documentation demonstrates that members are receiving medically necessary services at the right level of care by completion of the UM/UR process as required. (CYF – completed UM/UR Auth forms:  AOA – completed URC logs and reviews)</v>
      </c>
      <c r="E14" s="426"/>
      <c r="F14" s="426"/>
      <c r="G14" s="426"/>
      <c r="H14" s="426"/>
      <c r="I14" s="426"/>
      <c r="J14" s="426"/>
      <c r="K14" s="426"/>
      <c r="L14" s="426"/>
      <c r="M14" s="426"/>
      <c r="N14" s="427"/>
      <c r="O14" s="30"/>
      <c r="P14" s="266" t="str">
        <f t="shared" si="0"/>
        <v/>
      </c>
      <c r="Q14" s="423"/>
      <c r="R14" s="423"/>
      <c r="S14" s="423"/>
      <c r="T14" s="76"/>
      <c r="U14" s="57"/>
      <c r="V14" s="57"/>
      <c r="W14" s="57"/>
      <c r="X14" s="57"/>
      <c r="Y14" s="63"/>
      <c r="Z14" s="60"/>
      <c r="AA14" s="61"/>
      <c r="AB14" s="62"/>
      <c r="AC14" s="62"/>
    </row>
    <row r="15" spans="1:31" ht="24" hidden="1" customHeight="1" x14ac:dyDescent="0.25">
      <c r="A15" s="52">
        <v>1</v>
      </c>
      <c r="B15" s="281"/>
      <c r="C15" s="153" t="s">
        <v>96</v>
      </c>
      <c r="D15" s="425" t="str">
        <f>'Chart 1'!D15</f>
        <v>Hide</v>
      </c>
      <c r="E15" s="426"/>
      <c r="F15" s="426"/>
      <c r="G15" s="426"/>
      <c r="H15" s="426"/>
      <c r="I15" s="426"/>
      <c r="J15" s="426"/>
      <c r="K15" s="426"/>
      <c r="L15" s="426"/>
      <c r="M15" s="426"/>
      <c r="N15" s="427"/>
      <c r="O15" s="30"/>
      <c r="P15" s="292" t="str">
        <f t="shared" si="0"/>
        <v/>
      </c>
      <c r="Q15" s="424"/>
      <c r="R15" s="424"/>
      <c r="S15" s="424"/>
      <c r="T15" s="76"/>
      <c r="U15" s="57"/>
      <c r="V15" s="57"/>
      <c r="W15" s="57"/>
      <c r="X15" s="57"/>
      <c r="Y15" s="63"/>
      <c r="Z15" s="60"/>
      <c r="AA15" s="61"/>
      <c r="AB15" s="62"/>
      <c r="AC15" s="62"/>
    </row>
    <row r="16" spans="1:31" ht="29.7" customHeight="1" x14ac:dyDescent="0.3">
      <c r="A16" s="51">
        <v>1</v>
      </c>
      <c r="C16" s="47" t="s">
        <v>324</v>
      </c>
      <c r="D16" s="429" t="s">
        <v>245</v>
      </c>
      <c r="E16" s="430"/>
      <c r="F16" s="430"/>
      <c r="G16" s="430"/>
      <c r="H16" s="430"/>
      <c r="I16" s="430"/>
      <c r="J16" s="430"/>
      <c r="K16" s="430"/>
      <c r="L16" s="430"/>
      <c r="M16" s="430"/>
      <c r="N16" s="431"/>
      <c r="O16" s="48" t="s">
        <v>325</v>
      </c>
      <c r="P16" s="290" t="s">
        <v>326</v>
      </c>
      <c r="Q16" s="422" t="s">
        <v>327</v>
      </c>
      <c r="R16" s="422"/>
      <c r="S16" s="422"/>
      <c r="T16" s="76"/>
      <c r="U16" s="57"/>
      <c r="V16" s="57"/>
      <c r="W16" s="57"/>
      <c r="X16" s="57"/>
      <c r="Y16" s="63"/>
      <c r="Z16" s="60"/>
      <c r="AA16" s="61"/>
      <c r="AB16" s="62"/>
      <c r="AC16" s="62"/>
    </row>
    <row r="17" spans="1:29" ht="90" customHeight="1" x14ac:dyDescent="0.25">
      <c r="A17" s="52" t="s">
        <v>244</v>
      </c>
      <c r="B17" s="281"/>
      <c r="C17" s="154" t="s">
        <v>98</v>
      </c>
      <c r="D17" s="425" t="str">
        <f>'Chart 1'!D17</f>
        <v>A Problem List was created (and/or documented that it was reviewed) that includes the member’s symptoms, conditions and/or risk factors identified through treatment</v>
      </c>
      <c r="E17" s="426"/>
      <c r="F17" s="426"/>
      <c r="G17" s="426"/>
      <c r="H17" s="426"/>
      <c r="I17" s="426"/>
      <c r="J17" s="426"/>
      <c r="K17" s="426"/>
      <c r="L17" s="426"/>
      <c r="M17" s="426"/>
      <c r="N17" s="427"/>
      <c r="O17" s="30"/>
      <c r="P17" s="266" t="str">
        <f>IF(O17="","",IF(O17="Yes","Met",IF(O17="No","Not Met","N/A")))</f>
        <v/>
      </c>
      <c r="Q17" s="423"/>
      <c r="R17" s="423"/>
      <c r="S17" s="423"/>
      <c r="T17" s="76"/>
      <c r="U17" s="57"/>
      <c r="V17" s="57"/>
      <c r="W17" s="57"/>
      <c r="X17" s="57"/>
      <c r="Y17" s="63"/>
      <c r="Z17" s="60"/>
      <c r="AA17" s="61"/>
      <c r="AB17" s="62"/>
      <c r="AC17" s="62"/>
    </row>
    <row r="18" spans="1:29" ht="90" customHeight="1" x14ac:dyDescent="0.25">
      <c r="A18" s="52" t="s">
        <v>244</v>
      </c>
      <c r="B18" s="281"/>
      <c r="C18" s="45" t="s">
        <v>99</v>
      </c>
      <c r="D18" s="425" t="str">
        <f>'Chart 1'!D18</f>
        <v>The Problem List is updated at any time there is a relevant change to the beneficiary's condition and presently reflects the current member needs, including clinically indicated social determinants of health and/or z-codes.</v>
      </c>
      <c r="E18" s="426"/>
      <c r="F18" s="426"/>
      <c r="G18" s="426"/>
      <c r="H18" s="426"/>
      <c r="I18" s="426"/>
      <c r="J18" s="426"/>
      <c r="K18" s="426"/>
      <c r="L18" s="426"/>
      <c r="M18" s="426"/>
      <c r="N18" s="427"/>
      <c r="O18" s="30"/>
      <c r="P18" s="266" t="str">
        <f>IF(O18="","",IF(O18="Yes","Met",IF(O18="No","Not Met","N/A")))</f>
        <v/>
      </c>
      <c r="Q18" s="423"/>
      <c r="R18" s="423"/>
      <c r="S18" s="423"/>
      <c r="T18" s="76"/>
      <c r="U18" s="57"/>
      <c r="V18" s="57"/>
      <c r="W18" s="57"/>
      <c r="X18" s="57"/>
      <c r="Y18" s="63"/>
      <c r="Z18" s="60"/>
      <c r="AA18" s="61"/>
      <c r="AB18" s="62"/>
      <c r="AC18" s="62"/>
    </row>
    <row r="19" spans="1:29" ht="29.7" customHeight="1" x14ac:dyDescent="0.3">
      <c r="A19" s="52" t="s">
        <v>338</v>
      </c>
      <c r="B19" s="281"/>
      <c r="C19" s="47" t="s">
        <v>324</v>
      </c>
      <c r="D19" s="429" t="s">
        <v>339</v>
      </c>
      <c r="E19" s="430"/>
      <c r="F19" s="430"/>
      <c r="G19" s="430"/>
      <c r="H19" s="430"/>
      <c r="I19" s="430"/>
      <c r="J19" s="430"/>
      <c r="K19" s="430"/>
      <c r="L19" s="430"/>
      <c r="M19" s="430"/>
      <c r="N19" s="430"/>
      <c r="O19" s="48" t="s">
        <v>325</v>
      </c>
      <c r="P19" s="290" t="s">
        <v>326</v>
      </c>
      <c r="Q19" s="422" t="s">
        <v>327</v>
      </c>
      <c r="R19" s="422"/>
      <c r="S19" s="422"/>
      <c r="T19" s="76"/>
      <c r="U19" s="57"/>
      <c r="V19" s="57"/>
      <c r="W19" s="57"/>
      <c r="X19" s="57"/>
      <c r="Y19" s="63"/>
      <c r="Z19" s="60"/>
      <c r="AA19" s="61"/>
      <c r="AB19" s="62"/>
      <c r="AC19" s="62"/>
    </row>
    <row r="20" spans="1:29" ht="90" customHeight="1" x14ac:dyDescent="0.25">
      <c r="A20" s="51">
        <v>1</v>
      </c>
      <c r="B20" s="281"/>
      <c r="C20" s="154" t="s">
        <v>101</v>
      </c>
      <c r="D20" s="425" t="str">
        <f>'Chart 1'!D20</f>
        <v>Services and members that require a formal care plan (TCM, ICC, TFC, PSS services and Medicare members) are completed within required timelines and co-signed as necessary</v>
      </c>
      <c r="E20" s="426"/>
      <c r="F20" s="426"/>
      <c r="G20" s="426"/>
      <c r="H20" s="426"/>
      <c r="I20" s="426"/>
      <c r="J20" s="426"/>
      <c r="K20" s="426"/>
      <c r="L20" s="426"/>
      <c r="M20" s="426"/>
      <c r="N20" s="427"/>
      <c r="O20" s="30"/>
      <c r="P20" s="266" t="str">
        <f>IF(O20="","",IF(O20="Yes","Met",IF(O20="No","Not Met","N/A")))</f>
        <v/>
      </c>
      <c r="Q20" s="423"/>
      <c r="R20" s="423"/>
      <c r="S20" s="423"/>
      <c r="T20" s="77"/>
      <c r="U20" s="57"/>
      <c r="V20" s="57"/>
      <c r="W20" s="57"/>
      <c r="X20" s="57"/>
      <c r="Y20" s="63"/>
      <c r="Z20" s="60"/>
      <c r="AA20" s="61"/>
      <c r="AB20" s="62"/>
      <c r="AC20" s="62"/>
    </row>
    <row r="21" spans="1:29" ht="90" customHeight="1" x14ac:dyDescent="0.25">
      <c r="A21" s="52" t="s">
        <v>247</v>
      </c>
      <c r="C21" s="154" t="s">
        <v>102</v>
      </c>
      <c r="D21" s="425" t="str">
        <f>'Chart 1'!D21</f>
        <v>Services and members requiring a formal care plan are updated as clinically indicated including at any change to member's treatment plan as evidenced within the member record</v>
      </c>
      <c r="E21" s="426"/>
      <c r="F21" s="426"/>
      <c r="G21" s="426"/>
      <c r="H21" s="426"/>
      <c r="I21" s="426"/>
      <c r="J21" s="426"/>
      <c r="K21" s="426"/>
      <c r="L21" s="426"/>
      <c r="M21" s="426"/>
      <c r="N21" s="427"/>
      <c r="O21" s="30"/>
      <c r="P21" s="266" t="str">
        <f>IF(O21="","",IF(O21="Yes","Met",IF(O21="No","Not Met","N/A")))</f>
        <v/>
      </c>
      <c r="Q21" s="423"/>
      <c r="R21" s="423"/>
      <c r="S21" s="423"/>
      <c r="T21" s="75"/>
      <c r="U21" s="57"/>
      <c r="V21" s="57"/>
      <c r="W21" s="57"/>
      <c r="X21" s="57"/>
      <c r="Y21" s="63"/>
      <c r="Z21" s="64"/>
      <c r="AA21" s="61"/>
      <c r="AB21" s="62"/>
      <c r="AC21" s="62"/>
    </row>
    <row r="22" spans="1:29" ht="30.6" hidden="1" customHeight="1" x14ac:dyDescent="0.25">
      <c r="C22" s="154" t="s">
        <v>103</v>
      </c>
      <c r="D22" s="425" t="str">
        <f>'Chart 1'!D22</f>
        <v>Hide</v>
      </c>
      <c r="E22" s="426"/>
      <c r="F22" s="426"/>
      <c r="G22" s="426"/>
      <c r="H22" s="426"/>
      <c r="I22" s="426"/>
      <c r="J22" s="426"/>
      <c r="K22" s="426"/>
      <c r="L22" s="426"/>
      <c r="M22" s="426"/>
      <c r="N22" s="427"/>
      <c r="O22" s="30"/>
      <c r="P22" s="292" t="str">
        <f t="shared" ref="P22" si="1">IF(O22="","",IF(O22="Yes","Pass",IF(O22="No","Fail","N/A")))</f>
        <v/>
      </c>
      <c r="Q22" s="424"/>
      <c r="R22" s="424"/>
      <c r="S22" s="424"/>
      <c r="T22" s="122"/>
      <c r="U22" s="57"/>
      <c r="V22" s="57"/>
      <c r="W22" s="57"/>
      <c r="X22" s="57"/>
      <c r="Y22" s="63"/>
      <c r="Z22" s="60"/>
      <c r="AA22" s="61"/>
      <c r="AB22" s="62"/>
      <c r="AC22" s="62"/>
    </row>
    <row r="23" spans="1:29" ht="29.7" customHeight="1" x14ac:dyDescent="0.3">
      <c r="A23" s="51">
        <v>1</v>
      </c>
      <c r="C23" s="47" t="s">
        <v>324</v>
      </c>
      <c r="D23" s="429" t="s">
        <v>248</v>
      </c>
      <c r="E23" s="430"/>
      <c r="F23" s="430"/>
      <c r="G23" s="430"/>
      <c r="H23" s="430"/>
      <c r="I23" s="430"/>
      <c r="J23" s="430"/>
      <c r="K23" s="430"/>
      <c r="L23" s="430"/>
      <c r="M23" s="430"/>
      <c r="N23" s="431"/>
      <c r="O23" s="48" t="s">
        <v>325</v>
      </c>
      <c r="P23" s="290" t="s">
        <v>326</v>
      </c>
      <c r="Q23" s="422" t="s">
        <v>327</v>
      </c>
      <c r="R23" s="422"/>
      <c r="S23" s="422"/>
      <c r="T23" s="76"/>
      <c r="U23" s="57"/>
      <c r="V23" s="57"/>
      <c r="W23" s="57"/>
      <c r="X23" s="57"/>
      <c r="Y23" s="63"/>
      <c r="Z23" s="60"/>
      <c r="AA23" s="61"/>
      <c r="AB23" s="62"/>
      <c r="AC23" s="62"/>
    </row>
    <row r="24" spans="1:29" ht="90" customHeight="1" x14ac:dyDescent="0.25">
      <c r="A24" s="52" t="s">
        <v>243</v>
      </c>
      <c r="C24" s="49" t="s">
        <v>105</v>
      </c>
      <c r="D24" s="425" t="str">
        <f>'Chart 1'!D24</f>
        <v>Documentation is free of evidence of fraud, waste, or abuse. If no, identify the claims in the Services Addendum Table.*</v>
      </c>
      <c r="E24" s="426"/>
      <c r="F24" s="426"/>
      <c r="G24" s="426"/>
      <c r="H24" s="426"/>
      <c r="I24" s="426"/>
      <c r="J24" s="426"/>
      <c r="K24" s="426"/>
      <c r="L24" s="426"/>
      <c r="M24" s="426"/>
      <c r="N24" s="427"/>
      <c r="O24" s="30"/>
      <c r="P24" s="266" t="str">
        <f>IF(O24="","",IF(O24="Yes","Met",IF(O24="No","Not Met","N/A")))</f>
        <v/>
      </c>
      <c r="Q24" s="423"/>
      <c r="R24" s="423"/>
      <c r="S24" s="423"/>
      <c r="T24" s="76"/>
      <c r="U24" s="57"/>
      <c r="V24" s="57"/>
      <c r="W24" s="57"/>
      <c r="X24" s="57"/>
      <c r="Y24" s="63"/>
      <c r="Z24" s="60"/>
      <c r="AA24" s="61"/>
      <c r="AB24" s="62"/>
      <c r="AC24" s="62"/>
    </row>
    <row r="25" spans="1:29" ht="90" customHeight="1" x14ac:dyDescent="0.25">
      <c r="A25" s="52" t="s">
        <v>243</v>
      </c>
      <c r="B25" s="281"/>
      <c r="C25" s="45" t="s">
        <v>40</v>
      </c>
      <c r="D25" s="425" t="str">
        <f>'Chart 1'!D25</f>
        <v>There is documentation of a valid, allowable service within scope of provider for every claim billed within the review period. If no, identify the affected services for correction or disallowance in the Services Addendum Table.</v>
      </c>
      <c r="E25" s="426"/>
      <c r="F25" s="426"/>
      <c r="G25" s="426"/>
      <c r="H25" s="426"/>
      <c r="I25" s="426"/>
      <c r="J25" s="426"/>
      <c r="K25" s="426"/>
      <c r="L25" s="426"/>
      <c r="M25" s="426"/>
      <c r="N25" s="427"/>
      <c r="O25" s="30"/>
      <c r="P25" s="266" t="str">
        <f t="shared" ref="P25:P34" si="2">IF(O25="","",IF(O25="Yes","Met",IF(O25="No","Not Met","N/A")))</f>
        <v/>
      </c>
      <c r="Q25" s="423"/>
      <c r="R25" s="423"/>
      <c r="S25" s="423"/>
      <c r="T25" s="76"/>
      <c r="U25" s="57"/>
      <c r="V25" s="57"/>
      <c r="W25" s="57"/>
      <c r="X25" s="57"/>
      <c r="Y25" s="63"/>
      <c r="Z25" s="60"/>
      <c r="AA25" s="61"/>
      <c r="AB25" s="62"/>
      <c r="AC25" s="62"/>
    </row>
    <row r="26" spans="1:29" ht="90" customHeight="1" x14ac:dyDescent="0.25">
      <c r="A26" s="52" t="s">
        <v>243</v>
      </c>
      <c r="B26" s="281"/>
      <c r="C26" s="45" t="s">
        <v>106</v>
      </c>
      <c r="D26" s="425"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6"/>
      <c r="F26" s="426"/>
      <c r="G26" s="426"/>
      <c r="H26" s="426"/>
      <c r="I26" s="426"/>
      <c r="J26" s="426"/>
      <c r="K26" s="426"/>
      <c r="L26" s="426"/>
      <c r="M26" s="426"/>
      <c r="N26" s="427"/>
      <c r="O26" s="30"/>
      <c r="P26" s="266" t="str">
        <f t="shared" si="2"/>
        <v/>
      </c>
      <c r="Q26" s="423"/>
      <c r="R26" s="423"/>
      <c r="S26" s="423"/>
      <c r="T26" s="76"/>
      <c r="U26" s="57"/>
      <c r="V26" s="57"/>
      <c r="W26" s="57"/>
      <c r="X26" s="57"/>
      <c r="Y26" s="63"/>
      <c r="Z26" s="60"/>
      <c r="AA26" s="61"/>
      <c r="AB26" s="62"/>
      <c r="AC26" s="62"/>
    </row>
    <row r="27" spans="1:29" ht="90" customHeight="1" x14ac:dyDescent="0.25">
      <c r="A27" s="51">
        <v>1</v>
      </c>
      <c r="B27" s="281"/>
      <c r="C27" s="49" t="s">
        <v>107</v>
      </c>
      <c r="D27" s="42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6"/>
      <c r="F27" s="426"/>
      <c r="G27" s="426"/>
      <c r="H27" s="426"/>
      <c r="I27" s="426"/>
      <c r="J27" s="426"/>
      <c r="K27" s="426"/>
      <c r="L27" s="426"/>
      <c r="M27" s="426"/>
      <c r="N27" s="427"/>
      <c r="O27" s="30"/>
      <c r="P27" s="266" t="str">
        <f t="shared" si="2"/>
        <v/>
      </c>
      <c r="Q27" s="423"/>
      <c r="R27" s="423"/>
      <c r="S27" s="423"/>
      <c r="T27" s="128"/>
      <c r="U27" s="57"/>
      <c r="V27" s="57"/>
      <c r="W27" s="57"/>
      <c r="X27" s="57"/>
      <c r="Y27" s="63"/>
      <c r="Z27" s="60"/>
      <c r="AA27" s="61"/>
      <c r="AB27" s="62"/>
      <c r="AC27" s="62"/>
    </row>
    <row r="28" spans="1:29" ht="90" customHeight="1" x14ac:dyDescent="0.25">
      <c r="A28" s="52" t="s">
        <v>247</v>
      </c>
      <c r="C28" s="45" t="s">
        <v>108</v>
      </c>
      <c r="D28" s="42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6"/>
      <c r="F28" s="426"/>
      <c r="G28" s="426"/>
      <c r="H28" s="426"/>
      <c r="I28" s="426"/>
      <c r="J28" s="426"/>
      <c r="K28" s="426"/>
      <c r="L28" s="426"/>
      <c r="M28" s="426"/>
      <c r="N28" s="427"/>
      <c r="O28" s="30"/>
      <c r="P28" s="266" t="str">
        <f t="shared" si="2"/>
        <v/>
      </c>
      <c r="Q28" s="423"/>
      <c r="R28" s="423"/>
      <c r="S28" s="423"/>
      <c r="T28" s="128"/>
      <c r="U28" s="57"/>
      <c r="V28" s="57"/>
      <c r="W28" s="57"/>
      <c r="X28" s="57"/>
      <c r="Y28" s="63"/>
      <c r="Z28" s="64"/>
      <c r="AA28" s="61"/>
      <c r="AB28" s="62"/>
      <c r="AC28" s="62"/>
    </row>
    <row r="29" spans="1:29" ht="90" customHeight="1" x14ac:dyDescent="0.25">
      <c r="C29" s="45" t="s">
        <v>109</v>
      </c>
      <c r="D29" s="42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29" s="426"/>
      <c r="F29" s="426"/>
      <c r="G29" s="426"/>
      <c r="H29" s="426"/>
      <c r="I29" s="426"/>
      <c r="J29" s="426"/>
      <c r="K29" s="426"/>
      <c r="L29" s="426"/>
      <c r="M29" s="426"/>
      <c r="N29" s="427"/>
      <c r="O29" s="30"/>
      <c r="P29" s="266" t="str">
        <f t="shared" si="2"/>
        <v/>
      </c>
      <c r="Q29" s="423"/>
      <c r="R29" s="423"/>
      <c r="S29" s="423"/>
      <c r="T29" s="122"/>
      <c r="U29" s="57"/>
      <c r="V29" s="57"/>
      <c r="W29" s="57"/>
      <c r="X29" s="57"/>
      <c r="Y29" s="63"/>
      <c r="Z29" s="64"/>
      <c r="AA29" s="61"/>
      <c r="AB29" s="62"/>
      <c r="AC29" s="62"/>
    </row>
    <row r="30" spans="1:29" ht="90" customHeight="1" x14ac:dyDescent="0.25">
      <c r="A30" s="52" t="s">
        <v>243</v>
      </c>
      <c r="C30" s="49" t="s">
        <v>110</v>
      </c>
      <c r="D30" s="425"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30" s="426"/>
      <c r="F30" s="426"/>
      <c r="G30" s="426"/>
      <c r="H30" s="426"/>
      <c r="I30" s="426"/>
      <c r="J30" s="426"/>
      <c r="K30" s="426"/>
      <c r="L30" s="426"/>
      <c r="M30" s="426"/>
      <c r="N30" s="427"/>
      <c r="O30" s="30"/>
      <c r="P30" s="266" t="str">
        <f t="shared" si="2"/>
        <v/>
      </c>
      <c r="Q30" s="423"/>
      <c r="R30" s="423"/>
      <c r="S30" s="423"/>
      <c r="T30" s="76"/>
      <c r="U30" s="57"/>
      <c r="V30" s="57"/>
      <c r="W30" s="57"/>
      <c r="X30" s="57"/>
      <c r="Y30" s="63"/>
      <c r="Z30" s="64"/>
      <c r="AA30" s="61"/>
      <c r="AB30" s="62"/>
      <c r="AC30" s="62"/>
    </row>
    <row r="31" spans="1:29" ht="90" customHeight="1" x14ac:dyDescent="0.25">
      <c r="A31" s="52" t="s">
        <v>247</v>
      </c>
      <c r="B31" s="281"/>
      <c r="C31" s="45" t="s">
        <v>111</v>
      </c>
      <c r="D31" s="425" t="str">
        <f>'Chart 1'!D31</f>
        <v>All progress notes include typed or legibly printed provider name and credentials, signature of the service provider and their co-signer, if applicable, and date of signature(s).</v>
      </c>
      <c r="E31" s="426"/>
      <c r="F31" s="426"/>
      <c r="G31" s="426"/>
      <c r="H31" s="426"/>
      <c r="I31" s="426"/>
      <c r="J31" s="426"/>
      <c r="K31" s="426"/>
      <c r="L31" s="426"/>
      <c r="M31" s="426"/>
      <c r="N31" s="427"/>
      <c r="O31" s="30"/>
      <c r="P31" s="266" t="str">
        <f t="shared" si="2"/>
        <v/>
      </c>
      <c r="Q31" s="423"/>
      <c r="R31" s="423"/>
      <c r="S31" s="423"/>
      <c r="T31" s="76"/>
      <c r="U31" s="57"/>
      <c r="V31" s="57"/>
      <c r="W31" s="57"/>
      <c r="X31" s="57"/>
      <c r="Y31" s="63"/>
      <c r="Z31" s="64"/>
      <c r="AA31" s="61"/>
      <c r="AB31" s="62"/>
      <c r="AC31" s="62"/>
    </row>
    <row r="32" spans="1:29" ht="90" customHeight="1" x14ac:dyDescent="0.25">
      <c r="A32" s="52" t="s">
        <v>243</v>
      </c>
      <c r="B32" s="281"/>
      <c r="C32" s="45" t="s">
        <v>112</v>
      </c>
      <c r="D32" s="42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2" s="426"/>
      <c r="F32" s="426"/>
      <c r="G32" s="426"/>
      <c r="H32" s="426"/>
      <c r="I32" s="426"/>
      <c r="J32" s="426"/>
      <c r="K32" s="426"/>
      <c r="L32" s="426"/>
      <c r="M32" s="426"/>
      <c r="N32" s="427"/>
      <c r="O32" s="30"/>
      <c r="P32" s="266" t="str">
        <f t="shared" si="2"/>
        <v/>
      </c>
      <c r="Q32" s="423"/>
      <c r="R32" s="423"/>
      <c r="S32" s="423"/>
      <c r="T32" s="76"/>
      <c r="U32" s="57"/>
      <c r="V32" s="57"/>
      <c r="W32" s="57"/>
      <c r="X32" s="57"/>
      <c r="Y32" s="63"/>
      <c r="Z32" s="64"/>
      <c r="AA32" s="61"/>
      <c r="AB32" s="62"/>
      <c r="AC32" s="62"/>
    </row>
    <row r="33" spans="1:29" ht="90" customHeight="1" x14ac:dyDescent="0.25">
      <c r="A33" s="52" t="s">
        <v>244</v>
      </c>
      <c r="B33" s="281"/>
      <c r="C33" s="49" t="s">
        <v>113</v>
      </c>
      <c r="D33" s="425" t="str">
        <f>'Chart 1'!D33</f>
        <v>Informed consent for psychotropic medication(s) is documented within MD notes any time a medication is added or changed. If applicable, JV220 is present for applicable minor clients receiving medication.</v>
      </c>
      <c r="E33" s="426"/>
      <c r="F33" s="426"/>
      <c r="G33" s="426"/>
      <c r="H33" s="426"/>
      <c r="I33" s="426"/>
      <c r="J33" s="426"/>
      <c r="K33" s="426"/>
      <c r="L33" s="426"/>
      <c r="M33" s="426"/>
      <c r="N33" s="427"/>
      <c r="O33" s="30"/>
      <c r="P33" s="266" t="str">
        <f t="shared" si="2"/>
        <v/>
      </c>
      <c r="Q33" s="423"/>
      <c r="R33" s="423"/>
      <c r="S33" s="423"/>
      <c r="T33" s="76"/>
      <c r="U33" s="57"/>
      <c r="V33" s="57"/>
      <c r="W33" s="57"/>
      <c r="X33" s="57"/>
      <c r="Y33" s="63"/>
      <c r="Z33" s="64"/>
      <c r="AA33" s="61"/>
      <c r="AB33" s="62"/>
      <c r="AC33" s="62"/>
    </row>
    <row r="34" spans="1:29" ht="90" customHeight="1" x14ac:dyDescent="0.25">
      <c r="A34" s="52" t="s">
        <v>243</v>
      </c>
      <c r="B34" s="281"/>
      <c r="C34" s="45" t="s">
        <v>114</v>
      </c>
      <c r="D34" s="425" t="str">
        <f>'Chart 1'!D34</f>
        <v>TFC Only*. TFC Daily progress notes are completed and entered for each day TFC Service(s) provided. TFC Daily Progress Note has been reviewed and signed by the TFC Clinical Lead.</v>
      </c>
      <c r="E34" s="426"/>
      <c r="F34" s="426"/>
      <c r="G34" s="426"/>
      <c r="H34" s="426"/>
      <c r="I34" s="426"/>
      <c r="J34" s="426"/>
      <c r="K34" s="426"/>
      <c r="L34" s="426"/>
      <c r="M34" s="426"/>
      <c r="N34" s="427"/>
      <c r="O34" s="30"/>
      <c r="P34" s="266" t="str">
        <f t="shared" si="2"/>
        <v/>
      </c>
      <c r="Q34" s="423"/>
      <c r="R34" s="423"/>
      <c r="S34" s="423"/>
      <c r="U34" s="57"/>
      <c r="V34" s="57"/>
      <c r="W34" s="57"/>
      <c r="X34" s="57"/>
      <c r="Y34" s="63"/>
      <c r="Z34" s="64"/>
      <c r="AA34" s="61"/>
      <c r="AB34" s="62"/>
      <c r="AC34" s="62"/>
    </row>
    <row r="35" spans="1:29" ht="27.75" hidden="1" customHeight="1" x14ac:dyDescent="0.25">
      <c r="A35" s="52" t="s">
        <v>243</v>
      </c>
      <c r="B35" s="281"/>
      <c r="C35" s="45" t="s">
        <v>115</v>
      </c>
      <c r="D35" s="425" t="str">
        <f>'Chart 1'!D35</f>
        <v>Hide</v>
      </c>
      <c r="E35" s="426"/>
      <c r="F35" s="426"/>
      <c r="G35" s="426"/>
      <c r="H35" s="426"/>
      <c r="I35" s="426"/>
      <c r="J35" s="426"/>
      <c r="K35" s="426"/>
      <c r="L35" s="426"/>
      <c r="M35" s="426"/>
      <c r="N35" s="427"/>
      <c r="O35" s="30"/>
      <c r="P35" s="292" t="str">
        <f t="shared" ref="P35:P37" si="3">IF(O35="","",IF(O35="Yes","Pass",IF(O35="No","Fail","N/A")))</f>
        <v/>
      </c>
      <c r="Q35" s="424"/>
      <c r="R35" s="424"/>
      <c r="S35" s="424"/>
      <c r="T35"/>
      <c r="U35" s="57"/>
      <c r="V35" s="57"/>
      <c r="W35" s="57"/>
      <c r="X35" s="57"/>
      <c r="Y35" s="63"/>
      <c r="Z35" s="64"/>
      <c r="AA35" s="61"/>
      <c r="AB35" s="62"/>
      <c r="AC35" s="62"/>
    </row>
    <row r="36" spans="1:29" ht="27.75" hidden="1" customHeight="1" x14ac:dyDescent="0.25">
      <c r="A36" s="52"/>
      <c r="B36" s="281"/>
      <c r="C36" s="45" t="s">
        <v>116</v>
      </c>
      <c r="D36" s="425" t="str">
        <f>'Chart 1'!D36</f>
        <v>Hide</v>
      </c>
      <c r="E36" s="426"/>
      <c r="F36" s="426"/>
      <c r="G36" s="426"/>
      <c r="H36" s="426"/>
      <c r="I36" s="426"/>
      <c r="J36" s="426"/>
      <c r="K36" s="426"/>
      <c r="L36" s="426"/>
      <c r="M36" s="426"/>
      <c r="N36" s="427"/>
      <c r="O36" s="30"/>
      <c r="P36" s="292" t="str">
        <f t="shared" si="3"/>
        <v/>
      </c>
      <c r="Q36" s="424"/>
      <c r="R36" s="424"/>
      <c r="S36" s="424"/>
      <c r="T36"/>
      <c r="U36" s="57"/>
      <c r="V36" s="57"/>
      <c r="W36" s="57"/>
      <c r="X36" s="57"/>
      <c r="Y36" s="63"/>
      <c r="Z36" s="64"/>
      <c r="AA36" s="61"/>
      <c r="AB36" s="62"/>
      <c r="AC36" s="62"/>
    </row>
    <row r="37" spans="1:29" ht="27.75" hidden="1" customHeight="1" x14ac:dyDescent="0.25">
      <c r="A37" s="52"/>
      <c r="B37" s="281"/>
      <c r="C37" s="45" t="s">
        <v>117</v>
      </c>
      <c r="D37" s="425" t="str">
        <f>'Chart 1'!D37</f>
        <v>Hide</v>
      </c>
      <c r="E37" s="426"/>
      <c r="F37" s="426"/>
      <c r="G37" s="426"/>
      <c r="H37" s="426"/>
      <c r="I37" s="426"/>
      <c r="J37" s="426"/>
      <c r="K37" s="426"/>
      <c r="L37" s="426"/>
      <c r="M37" s="426"/>
      <c r="N37" s="427"/>
      <c r="O37" s="30"/>
      <c r="P37" s="292" t="str">
        <f t="shared" si="3"/>
        <v/>
      </c>
      <c r="Q37" s="424"/>
      <c r="R37" s="424"/>
      <c r="S37" s="424"/>
      <c r="T37"/>
      <c r="U37" s="57"/>
      <c r="V37" s="57"/>
      <c r="W37" s="57"/>
      <c r="X37" s="57"/>
      <c r="Y37" s="63"/>
      <c r="Z37" s="64"/>
      <c r="AA37" s="61"/>
      <c r="AB37" s="62"/>
      <c r="AC37" s="62"/>
    </row>
    <row r="38" spans="1:29" ht="30" customHeight="1" x14ac:dyDescent="0.3">
      <c r="A38" s="52" t="s">
        <v>244</v>
      </c>
      <c r="B38" s="281"/>
      <c r="C38" s="47" t="s">
        <v>324</v>
      </c>
      <c r="D38" s="460" t="s">
        <v>249</v>
      </c>
      <c r="E38" s="461"/>
      <c r="F38" s="461"/>
      <c r="G38" s="461"/>
      <c r="H38" s="461"/>
      <c r="I38" s="461"/>
      <c r="J38" s="461"/>
      <c r="K38" s="461"/>
      <c r="L38" s="461"/>
      <c r="M38" s="461"/>
      <c r="N38" s="462"/>
      <c r="O38" s="48" t="s">
        <v>325</v>
      </c>
      <c r="P38" s="290" t="s">
        <v>326</v>
      </c>
      <c r="Q38" s="422" t="s">
        <v>327</v>
      </c>
      <c r="R38" s="422"/>
      <c r="S38" s="422"/>
      <c r="T38"/>
      <c r="U38" s="57"/>
      <c r="V38" s="57"/>
      <c r="W38" s="57"/>
      <c r="X38" s="57"/>
      <c r="Y38" s="63"/>
      <c r="Z38" s="64"/>
      <c r="AA38" s="61"/>
      <c r="AB38" s="62"/>
      <c r="AC38" s="62"/>
    </row>
    <row r="39" spans="1:29" ht="90" customHeight="1" x14ac:dyDescent="0.25">
      <c r="A39" s="52" t="s">
        <v>247</v>
      </c>
      <c r="B39" s="281"/>
      <c r="C39" s="153" t="s">
        <v>119</v>
      </c>
      <c r="D39" s="425" t="str">
        <f>'Chart 1'!D39</f>
        <v>Evidence of required intake forms: the CSI Standalone and ASCMI form, are obtained, updated as clinically indicated, and present in the member record.</v>
      </c>
      <c r="E39" s="426"/>
      <c r="F39" s="426"/>
      <c r="G39" s="426"/>
      <c r="H39" s="426"/>
      <c r="I39" s="426"/>
      <c r="J39" s="426"/>
      <c r="K39" s="426"/>
      <c r="L39" s="426"/>
      <c r="M39" s="426"/>
      <c r="N39" s="427"/>
      <c r="O39" s="30"/>
      <c r="P39" s="266" t="str">
        <f>IF(O39="","",IF(O39="Yes","Met",IF(O39="No","Not Met","N/A")))</f>
        <v/>
      </c>
      <c r="Q39" s="423"/>
      <c r="R39" s="423"/>
      <c r="S39" s="423"/>
      <c r="T39"/>
      <c r="W39"/>
      <c r="X39"/>
      <c r="Y39"/>
      <c r="Z39"/>
      <c r="AA39"/>
      <c r="AB39"/>
      <c r="AC39"/>
    </row>
    <row r="40" spans="1:29" ht="90" customHeight="1" x14ac:dyDescent="0.25">
      <c r="A40" s="52" t="s">
        <v>244</v>
      </c>
      <c r="B40" s="281"/>
      <c r="C40" s="153" t="s">
        <v>120</v>
      </c>
      <c r="D40" s="425" t="str">
        <f>'Chart 1'!D40</f>
        <v xml:space="preserve">For members with identified risk for safety issues, documentation in the medical record evidenced assessment and clinical monitoring appropriate to level of risk. </v>
      </c>
      <c r="E40" s="426"/>
      <c r="F40" s="426"/>
      <c r="G40" s="426"/>
      <c r="H40" s="426"/>
      <c r="I40" s="426"/>
      <c r="J40" s="426"/>
      <c r="K40" s="426"/>
      <c r="L40" s="426"/>
      <c r="M40" s="426"/>
      <c r="N40" s="427"/>
      <c r="O40" s="30"/>
      <c r="P40" s="266" t="str">
        <f t="shared" ref="P40:P45" si="4">IF(O40="","",IF(O40="Yes","Met",IF(O40="No","Not Met","N/A")))</f>
        <v/>
      </c>
      <c r="Q40" s="423"/>
      <c r="R40" s="423"/>
      <c r="S40" s="423"/>
      <c r="T40"/>
      <c r="W40"/>
      <c r="X40"/>
      <c r="Y40"/>
      <c r="Z40"/>
      <c r="AA40"/>
      <c r="AB40"/>
      <c r="AC40"/>
    </row>
    <row r="41" spans="1:29" ht="90" customHeight="1" x14ac:dyDescent="0.25">
      <c r="A41" s="52" t="s">
        <v>247</v>
      </c>
      <c r="B41" s="281"/>
      <c r="C41" s="153" t="s">
        <v>121</v>
      </c>
      <c r="D41" s="425" t="str">
        <f>'Chart 1'!D41</f>
        <v>Within the past year (from date of current QAPR), when a member has been discharged from a 24 hour facility (Hospital, IMD, PHF) a follow up appointment and risk assessment has been completed within 72 hours of discharge with the member.</v>
      </c>
      <c r="E41" s="426"/>
      <c r="F41" s="426"/>
      <c r="G41" s="426"/>
      <c r="H41" s="426"/>
      <c r="I41" s="426"/>
      <c r="J41" s="426"/>
      <c r="K41" s="426"/>
      <c r="L41" s="426"/>
      <c r="M41" s="426"/>
      <c r="N41" s="427"/>
      <c r="O41" s="30"/>
      <c r="P41" s="266" t="str">
        <f t="shared" si="4"/>
        <v/>
      </c>
      <c r="Q41" s="423"/>
      <c r="R41" s="423"/>
      <c r="S41" s="423"/>
      <c r="T41"/>
      <c r="W41"/>
      <c r="X41"/>
      <c r="Y41"/>
      <c r="Z41"/>
      <c r="AA41"/>
      <c r="AB41"/>
      <c r="AC41"/>
    </row>
    <row r="42" spans="1:29" ht="90" customHeight="1" x14ac:dyDescent="0.25">
      <c r="A42" s="52" t="s">
        <v>244</v>
      </c>
      <c r="B42" s="281"/>
      <c r="C42" s="153" t="s">
        <v>122</v>
      </c>
      <c r="D42" s="425" t="str">
        <f>'Chart 1'!D42</f>
        <v>If the member is dx with a co-occurring substance use disorder or a physical health issue related to their mental health, documentation in the medical record indicates appropriate treatment approaches, referrals and/or education as clinically indicated.</v>
      </c>
      <c r="E42" s="426"/>
      <c r="F42" s="426"/>
      <c r="G42" s="426"/>
      <c r="H42" s="426"/>
      <c r="I42" s="426"/>
      <c r="J42" s="426"/>
      <c r="K42" s="426"/>
      <c r="L42" s="426"/>
      <c r="M42" s="426"/>
      <c r="N42" s="427"/>
      <c r="O42" s="30"/>
      <c r="P42" s="266" t="str">
        <f t="shared" si="4"/>
        <v/>
      </c>
      <c r="Q42" s="423"/>
      <c r="R42" s="423"/>
      <c r="S42" s="423"/>
      <c r="T42"/>
      <c r="W42"/>
      <c r="X42"/>
      <c r="Y42"/>
      <c r="Z42"/>
      <c r="AA42"/>
      <c r="AB42"/>
      <c r="AC42"/>
    </row>
    <row r="43" spans="1:29" ht="90" customHeight="1" x14ac:dyDescent="0.25">
      <c r="A43" s="52">
        <v>1</v>
      </c>
      <c r="B43" s="281"/>
      <c r="C43" s="153" t="s">
        <v>123</v>
      </c>
      <c r="D43" s="425" t="str">
        <f>'Chart 1'!D43</f>
        <v>The member records include evidence of care coordination across providers, agencies, county systems. If a member discharges, is there appropriate care coordination and referrals are documented in the discharge summary.</v>
      </c>
      <c r="E43" s="426"/>
      <c r="F43" s="426"/>
      <c r="G43" s="426"/>
      <c r="H43" s="426"/>
      <c r="I43" s="426"/>
      <c r="J43" s="426"/>
      <c r="K43" s="426"/>
      <c r="L43" s="426"/>
      <c r="M43" s="426"/>
      <c r="N43" s="427"/>
      <c r="O43" s="30"/>
      <c r="P43" s="266" t="str">
        <f t="shared" si="4"/>
        <v/>
      </c>
      <c r="Q43" s="423"/>
      <c r="R43" s="423"/>
      <c r="S43" s="423"/>
      <c r="T43"/>
      <c r="W43"/>
      <c r="X43"/>
      <c r="Y43"/>
      <c r="Z43"/>
      <c r="AA43"/>
      <c r="AB43"/>
      <c r="AC43"/>
    </row>
    <row r="44" spans="1:29" ht="90" customHeight="1" x14ac:dyDescent="0.25">
      <c r="A44" s="52"/>
      <c r="B44" s="281"/>
      <c r="C44" s="153" t="s">
        <v>124</v>
      </c>
      <c r="D44" s="425"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44" s="426"/>
      <c r="F44" s="426"/>
      <c r="G44" s="426"/>
      <c r="H44" s="426"/>
      <c r="I44" s="426"/>
      <c r="J44" s="426"/>
      <c r="K44" s="426"/>
      <c r="L44" s="426"/>
      <c r="M44" s="426"/>
      <c r="N44" s="427"/>
      <c r="O44" s="30"/>
      <c r="P44" s="266" t="str">
        <f>IF(O44="","",IF(O44="Yes","Met",IF(O44="No","Not Met","N/A")))</f>
        <v/>
      </c>
      <c r="Q44" s="423"/>
      <c r="R44" s="423"/>
      <c r="S44" s="423"/>
      <c r="T44"/>
      <c r="W44"/>
      <c r="X44"/>
      <c r="Y44"/>
      <c r="Z44"/>
      <c r="AA44"/>
      <c r="AB44"/>
      <c r="AC44"/>
    </row>
    <row r="45" spans="1:29" ht="90" customHeight="1" x14ac:dyDescent="0.25">
      <c r="A45" s="51">
        <v>1</v>
      </c>
      <c r="B45" s="281"/>
      <c r="C45" s="153" t="s">
        <v>125</v>
      </c>
      <c r="D45" s="425" t="str">
        <f>'Chart 1'!D45</f>
        <v>If receiving telehealth services, member has a completed telehealth consent within their chart prior to first rendered telehealth service</v>
      </c>
      <c r="E45" s="426"/>
      <c r="F45" s="426"/>
      <c r="G45" s="426"/>
      <c r="H45" s="426"/>
      <c r="I45" s="426"/>
      <c r="J45" s="426"/>
      <c r="K45" s="426"/>
      <c r="L45" s="426"/>
      <c r="M45" s="426"/>
      <c r="N45" s="427"/>
      <c r="O45" s="30"/>
      <c r="P45" s="266" t="str">
        <f t="shared" si="4"/>
        <v/>
      </c>
      <c r="Q45" s="423"/>
      <c r="R45" s="423"/>
      <c r="S45" s="423"/>
      <c r="T45"/>
      <c r="W45"/>
      <c r="X45"/>
      <c r="Y45"/>
      <c r="Z45"/>
      <c r="AA45"/>
      <c r="AB45"/>
      <c r="AC45"/>
    </row>
    <row r="46" spans="1:29" ht="29.7" hidden="1" customHeight="1" x14ac:dyDescent="0.25">
      <c r="A46" s="52" t="s">
        <v>247</v>
      </c>
      <c r="C46" s="153" t="s">
        <v>126</v>
      </c>
      <c r="D46" s="425" t="str">
        <f>'Chart 1'!D46</f>
        <v>Hide</v>
      </c>
      <c r="E46" s="426"/>
      <c r="F46" s="426"/>
      <c r="G46" s="426"/>
      <c r="H46" s="426"/>
      <c r="I46" s="426"/>
      <c r="J46" s="426"/>
      <c r="K46" s="426"/>
      <c r="L46" s="426"/>
      <c r="M46" s="426"/>
      <c r="N46" s="427"/>
      <c r="O46" s="30"/>
      <c r="P46" s="292" t="str">
        <f t="shared" ref="P46:P48" si="5">IF(O46="","",IF(O46="Yes","Pass",IF(O46="No","Fail","N/A")))</f>
        <v/>
      </c>
      <c r="Q46" s="424"/>
      <c r="R46" s="424"/>
      <c r="S46" s="424"/>
      <c r="T46"/>
      <c r="W46"/>
      <c r="X46"/>
      <c r="Y46"/>
      <c r="Z46"/>
      <c r="AA46"/>
      <c r="AB46"/>
      <c r="AC46"/>
    </row>
    <row r="47" spans="1:29" ht="29.7" hidden="1" customHeight="1" x14ac:dyDescent="0.25">
      <c r="C47" s="153" t="s">
        <v>127</v>
      </c>
      <c r="D47" s="425" t="str">
        <f>'Chart 1'!D47</f>
        <v>Hide</v>
      </c>
      <c r="E47" s="426"/>
      <c r="F47" s="426"/>
      <c r="G47" s="426"/>
      <c r="H47" s="426"/>
      <c r="I47" s="426"/>
      <c r="J47" s="426"/>
      <c r="K47" s="426"/>
      <c r="L47" s="426"/>
      <c r="M47" s="426"/>
      <c r="N47" s="427"/>
      <c r="O47" s="30"/>
      <c r="P47" s="292" t="str">
        <f t="shared" si="5"/>
        <v/>
      </c>
      <c r="Q47" s="464"/>
      <c r="R47" s="465"/>
      <c r="S47" s="466"/>
      <c r="W47"/>
      <c r="X47"/>
      <c r="Y47"/>
      <c r="Z47"/>
      <c r="AA47"/>
      <c r="AB47"/>
      <c r="AC47"/>
    </row>
    <row r="48" spans="1:29" ht="29.7" hidden="1" customHeight="1" x14ac:dyDescent="0.25">
      <c r="A48" s="52"/>
      <c r="C48" s="153" t="s">
        <v>128</v>
      </c>
      <c r="D48" s="425" t="str">
        <f>'Chart 1'!D48</f>
        <v>Hide</v>
      </c>
      <c r="E48" s="426"/>
      <c r="F48" s="426"/>
      <c r="G48" s="426"/>
      <c r="H48" s="426"/>
      <c r="I48" s="426"/>
      <c r="J48" s="426"/>
      <c r="K48" s="426"/>
      <c r="L48" s="426"/>
      <c r="M48" s="426"/>
      <c r="N48" s="427"/>
      <c r="O48" s="30"/>
      <c r="P48" s="292" t="str">
        <f t="shared" si="5"/>
        <v/>
      </c>
      <c r="Q48" s="456"/>
      <c r="R48" s="456"/>
      <c r="S48" s="456"/>
      <c r="T48"/>
      <c r="W48"/>
      <c r="X48"/>
      <c r="Y48"/>
      <c r="Z48"/>
      <c r="AA48"/>
      <c r="AB48"/>
      <c r="AC48"/>
    </row>
    <row r="49" spans="2:29" x14ac:dyDescent="0.25">
      <c r="B49" s="281"/>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Q12:S12"/>
    <mergeCell ref="Q13:S13"/>
    <mergeCell ref="Q14:S14"/>
    <mergeCell ref="Q15:S15"/>
    <mergeCell ref="D12:N12"/>
    <mergeCell ref="C1:G1"/>
    <mergeCell ref="K1:L1"/>
    <mergeCell ref="C2:G2"/>
    <mergeCell ref="K2:L2"/>
    <mergeCell ref="E5:G5"/>
    <mergeCell ref="K4:M4"/>
    <mergeCell ref="D8:N8"/>
    <mergeCell ref="D9:N9"/>
    <mergeCell ref="D10:N10"/>
    <mergeCell ref="D11:N11"/>
    <mergeCell ref="Q8:S8"/>
    <mergeCell ref="Q9:S9"/>
    <mergeCell ref="Q10:S10"/>
    <mergeCell ref="Q11:S11"/>
    <mergeCell ref="Q21:S21"/>
    <mergeCell ref="Q22:S22"/>
    <mergeCell ref="Q23:S23"/>
    <mergeCell ref="Q24:S24"/>
    <mergeCell ref="Q25:S25"/>
    <mergeCell ref="Q16:S16"/>
    <mergeCell ref="Q17:S17"/>
    <mergeCell ref="Q18:S18"/>
    <mergeCell ref="Q19:S19"/>
    <mergeCell ref="Q20:S20"/>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P8:Q38 T22:T26 T29:T33 S50:T51">
    <cfRule type="containsText" dxfId="3" priority="13" operator="containsText" text="Fail">
      <formula>NOT(ISERROR(SEARCH("Fail",M5)))</formula>
    </cfRule>
  </conditionalFormatting>
  <conditionalFormatting sqref="P39:P48">
    <cfRule type="containsText" dxfId="2" priority="6" operator="containsText" text="Fail">
      <formula>NOT(ISERROR(SEARCH("Fail",P39)))</formula>
    </cfRule>
  </conditionalFormatting>
  <conditionalFormatting sqref="Q39:Q46">
    <cfRule type="containsText" dxfId="1" priority="1" operator="containsText" text="Fail">
      <formula>NOT(ISERROR(SEARCH("Fail",Q39)))</formula>
    </cfRule>
  </conditionalFormatting>
  <conditionalFormatting sqref="AE9">
    <cfRule type="containsText" dxfId="0" priority="14"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24:O37 O20:O22 O39:O48"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topLeftCell="B1" zoomScaleNormal="100" zoomScaleSheetLayoutView="100" workbookViewId="0">
      <selection activeCell="D18" sqref="D18:M18"/>
    </sheetView>
  </sheetViews>
  <sheetFormatPr defaultRowHeight="13.2" x14ac:dyDescent="0.25"/>
  <cols>
    <col min="1" max="1" width="3.6640625" customWidth="1"/>
    <col min="2" max="2" width="10.664062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40" t="s">
        <v>180</v>
      </c>
      <c r="C1" s="334"/>
      <c r="D1" s="334"/>
      <c r="E1" s="334"/>
      <c r="F1" s="334"/>
      <c r="G1" s="341"/>
      <c r="K1" s="156"/>
      <c r="L1" s="156"/>
      <c r="M1" s="156"/>
      <c r="N1" s="156"/>
      <c r="O1" s="156"/>
      <c r="P1" s="156"/>
    </row>
    <row r="3" spans="2:20" ht="15" x14ac:dyDescent="0.25">
      <c r="B3" s="346" t="s">
        <v>181</v>
      </c>
      <c r="C3" s="346"/>
      <c r="D3" s="80"/>
      <c r="E3" s="83"/>
      <c r="F3" s="278" t="s">
        <v>182</v>
      </c>
      <c r="G3" s="81"/>
    </row>
    <row r="4" spans="2:20" ht="15" customHeight="1" x14ac:dyDescent="0.25">
      <c r="B4" s="346" t="s">
        <v>183</v>
      </c>
      <c r="C4" s="346"/>
      <c r="D4" s="80"/>
      <c r="E4" s="83"/>
      <c r="F4" s="278" t="s">
        <v>184</v>
      </c>
      <c r="G4" s="82"/>
    </row>
    <row r="5" spans="2:20" ht="15" customHeight="1" x14ac:dyDescent="0.25">
      <c r="B5" s="342" t="s">
        <v>185</v>
      </c>
      <c r="C5" s="343"/>
      <c r="D5" s="80"/>
      <c r="E5" s="83"/>
      <c r="F5" s="278" t="s">
        <v>186</v>
      </c>
      <c r="G5" s="82"/>
    </row>
    <row r="6" spans="2:20" ht="16.5" customHeight="1" x14ac:dyDescent="0.25">
      <c r="B6" s="342" t="s">
        <v>187</v>
      </c>
      <c r="C6" s="343"/>
      <c r="D6" s="225"/>
      <c r="E6" s="83"/>
    </row>
    <row r="7" spans="2:20" ht="15" x14ac:dyDescent="0.25">
      <c r="B7" s="344" t="s">
        <v>188</v>
      </c>
      <c r="C7" s="345"/>
      <c r="D7" s="225"/>
      <c r="E7" s="5"/>
      <c r="F7" s="116"/>
      <c r="G7" s="83"/>
      <c r="I7" s="3"/>
      <c r="M7" s="5"/>
    </row>
    <row r="8" spans="2:20" ht="15" x14ac:dyDescent="0.25">
      <c r="B8" s="333" t="s">
        <v>189</v>
      </c>
      <c r="C8" s="333"/>
      <c r="D8" s="129">
        <f>SUM(RECORDS['# Svcs])</f>
        <v>0</v>
      </c>
      <c r="F8" s="116"/>
      <c r="G8" s="83"/>
      <c r="I8" s="3"/>
    </row>
    <row r="9" spans="2:20" ht="16.5" customHeight="1" x14ac:dyDescent="0.25">
      <c r="B9" s="335"/>
      <c r="C9" s="336"/>
      <c r="D9" s="130"/>
      <c r="F9" s="116"/>
      <c r="G9" s="83"/>
      <c r="I9" s="3"/>
    </row>
    <row r="10" spans="2:20" ht="15" x14ac:dyDescent="0.25">
      <c r="B10" s="116"/>
      <c r="C10" s="116"/>
      <c r="D10" s="117"/>
      <c r="F10" s="116"/>
      <c r="G10" s="83"/>
      <c r="I10" s="3"/>
    </row>
    <row r="12" spans="2:20" ht="15.6" customHeight="1" x14ac:dyDescent="0.3">
      <c r="B12" s="334" t="s">
        <v>190</v>
      </c>
      <c r="C12" s="334"/>
      <c r="D12" s="334"/>
      <c r="E12" s="334"/>
      <c r="F12" s="334"/>
      <c r="G12" s="334"/>
    </row>
    <row r="13" spans="2:20" s="9" customFormat="1" ht="15.6" thickBot="1" x14ac:dyDescent="0.3">
      <c r="B13" s="14" t="s">
        <v>191</v>
      </c>
      <c r="C13" s="15" t="s">
        <v>192</v>
      </c>
      <c r="D13" s="65" t="s">
        <v>193</v>
      </c>
      <c r="E13" s="28" t="s">
        <v>194</v>
      </c>
      <c r="F13" s="14" t="s">
        <v>195</v>
      </c>
      <c r="G13" s="14" t="s">
        <v>0</v>
      </c>
      <c r="I13"/>
      <c r="J13"/>
      <c r="K13"/>
      <c r="L13"/>
      <c r="M13"/>
      <c r="N13"/>
      <c r="O13"/>
    </row>
    <row r="14" spans="2:20" ht="12.75" customHeight="1" x14ac:dyDescent="0.25">
      <c r="B14" s="12" t="s">
        <v>139</v>
      </c>
      <c r="C14" s="31" t="s">
        <v>196</v>
      </c>
      <c r="D14" s="32"/>
      <c r="E14" s="33"/>
      <c r="F14" s="32"/>
      <c r="G14" s="79"/>
      <c r="I14" s="337" t="s">
        <v>197</v>
      </c>
      <c r="J14" s="119"/>
      <c r="K14" s="119"/>
      <c r="L14" s="119"/>
      <c r="M14" s="119"/>
      <c r="N14" s="119"/>
      <c r="O14" s="119"/>
      <c r="P14" s="119"/>
      <c r="Q14" s="119"/>
      <c r="R14" s="119"/>
      <c r="S14" s="119"/>
      <c r="T14" s="119"/>
    </row>
    <row r="15" spans="2:20" ht="12.75" customHeight="1" x14ac:dyDescent="0.25">
      <c r="B15" s="13" t="s">
        <v>140</v>
      </c>
      <c r="C15" s="31" t="s">
        <v>196</v>
      </c>
      <c r="D15" s="32"/>
      <c r="E15" s="33"/>
      <c r="F15" s="32"/>
      <c r="G15" s="79"/>
      <c r="I15" s="338"/>
      <c r="J15" s="119"/>
      <c r="K15" s="119"/>
      <c r="L15" s="119"/>
      <c r="M15" s="119"/>
      <c r="N15" s="119"/>
      <c r="O15" s="119"/>
      <c r="P15" s="119"/>
      <c r="Q15" s="119"/>
      <c r="R15" s="119"/>
      <c r="S15" s="119"/>
      <c r="T15" s="119"/>
    </row>
    <row r="16" spans="2:20" ht="12.75" customHeight="1" x14ac:dyDescent="0.25">
      <c r="B16" s="13" t="s">
        <v>141</v>
      </c>
      <c r="C16" s="31" t="s">
        <v>196</v>
      </c>
      <c r="D16" s="32"/>
      <c r="E16" s="33"/>
      <c r="F16" s="32"/>
      <c r="G16" s="79"/>
      <c r="I16" s="338"/>
      <c r="J16" s="119"/>
      <c r="K16" s="119"/>
      <c r="L16" s="119"/>
      <c r="M16" s="119"/>
      <c r="N16" s="119"/>
      <c r="O16" s="119"/>
      <c r="P16" s="119"/>
      <c r="Q16" s="119"/>
      <c r="R16" s="119"/>
      <c r="S16" s="119"/>
      <c r="T16" s="119"/>
    </row>
    <row r="17" spans="2:20" ht="12.75" customHeight="1" x14ac:dyDescent="0.25">
      <c r="B17" s="13" t="s">
        <v>142</v>
      </c>
      <c r="C17" s="31" t="s">
        <v>196</v>
      </c>
      <c r="D17" s="32"/>
      <c r="E17" s="33"/>
      <c r="F17" s="32"/>
      <c r="G17" s="79"/>
      <c r="I17" s="338"/>
      <c r="J17" s="119"/>
      <c r="K17" s="119"/>
      <c r="L17" s="119"/>
      <c r="M17" s="119"/>
      <c r="N17" s="119"/>
      <c r="O17" s="119"/>
      <c r="P17" s="119"/>
      <c r="Q17" s="119"/>
      <c r="R17" s="119"/>
      <c r="S17" s="119"/>
      <c r="T17" s="119"/>
    </row>
    <row r="18" spans="2:20" x14ac:dyDescent="0.25">
      <c r="B18" s="13" t="s">
        <v>143</v>
      </c>
      <c r="C18" s="31" t="s">
        <v>196</v>
      </c>
      <c r="D18" s="32"/>
      <c r="E18" s="33"/>
      <c r="F18" s="32"/>
      <c r="G18" s="79"/>
      <c r="I18" s="338"/>
      <c r="J18" s="119"/>
      <c r="K18" s="119"/>
      <c r="L18" s="119"/>
      <c r="M18" s="119"/>
      <c r="N18" s="119"/>
      <c r="O18" s="119"/>
      <c r="P18" s="119"/>
      <c r="Q18" s="119"/>
      <c r="R18" s="119"/>
      <c r="S18" s="119"/>
      <c r="T18" s="119"/>
    </row>
    <row r="19" spans="2:20" x14ac:dyDescent="0.25">
      <c r="B19" s="13" t="s">
        <v>144</v>
      </c>
      <c r="C19" s="31" t="s">
        <v>196</v>
      </c>
      <c r="D19" s="32"/>
      <c r="E19" s="33"/>
      <c r="F19" s="32"/>
      <c r="G19" s="79"/>
      <c r="I19" s="338"/>
      <c r="J19" s="119"/>
      <c r="K19" s="119"/>
      <c r="L19" s="119"/>
      <c r="M19" s="119"/>
      <c r="N19" s="119"/>
      <c r="O19" s="119"/>
      <c r="P19" s="119"/>
      <c r="Q19" s="119"/>
      <c r="R19" s="119"/>
      <c r="S19" s="119"/>
      <c r="T19" s="119"/>
    </row>
    <row r="20" spans="2:20" x14ac:dyDescent="0.25">
      <c r="B20" s="13" t="s">
        <v>145</v>
      </c>
      <c r="C20" s="31" t="s">
        <v>196</v>
      </c>
      <c r="D20" s="32"/>
      <c r="E20" s="33"/>
      <c r="F20" s="32"/>
      <c r="G20" s="79"/>
      <c r="I20" s="338"/>
      <c r="J20" s="119"/>
      <c r="K20" s="119"/>
      <c r="L20" s="119"/>
      <c r="M20" s="119"/>
      <c r="N20" s="119"/>
      <c r="O20" s="119"/>
      <c r="P20" s="119"/>
      <c r="Q20" s="119"/>
      <c r="R20" s="119"/>
      <c r="S20" s="119"/>
      <c r="T20" s="119"/>
    </row>
    <row r="21" spans="2:20" x14ac:dyDescent="0.25">
      <c r="B21" s="13" t="s">
        <v>146</v>
      </c>
      <c r="C21" s="31" t="s">
        <v>196</v>
      </c>
      <c r="D21" s="32"/>
      <c r="E21" s="33"/>
      <c r="F21" s="32"/>
      <c r="G21" s="79"/>
      <c r="I21" s="338"/>
      <c r="J21" s="119"/>
      <c r="K21" s="119"/>
      <c r="L21" s="119"/>
      <c r="M21" s="119"/>
      <c r="N21" s="119"/>
      <c r="O21" s="119"/>
      <c r="P21" s="119"/>
      <c r="Q21" s="119"/>
      <c r="R21" s="119"/>
      <c r="S21" s="119"/>
      <c r="T21" s="119"/>
    </row>
    <row r="22" spans="2:20" x14ac:dyDescent="0.25">
      <c r="B22" s="13" t="s">
        <v>147</v>
      </c>
      <c r="C22" s="31" t="s">
        <v>196</v>
      </c>
      <c r="D22" s="35"/>
      <c r="E22" s="33"/>
      <c r="F22" s="32"/>
      <c r="G22" s="79"/>
      <c r="I22" s="338"/>
      <c r="J22" s="119"/>
      <c r="K22" s="119"/>
      <c r="L22" s="119"/>
      <c r="M22" s="119"/>
      <c r="N22" s="119"/>
      <c r="O22" s="119"/>
      <c r="P22" s="119"/>
      <c r="Q22" s="119"/>
      <c r="R22" s="119"/>
      <c r="S22" s="119"/>
      <c r="T22" s="119"/>
    </row>
    <row r="23" spans="2:20" x14ac:dyDescent="0.25">
      <c r="B23" s="13" t="s">
        <v>148</v>
      </c>
      <c r="C23" s="34" t="s">
        <v>196</v>
      </c>
      <c r="D23" s="53"/>
      <c r="E23" s="37"/>
      <c r="F23" s="32"/>
      <c r="G23" s="79"/>
      <c r="I23" s="338"/>
      <c r="J23" s="119"/>
      <c r="K23" s="119"/>
      <c r="L23" s="119"/>
      <c r="M23" s="119"/>
      <c r="N23" s="119"/>
      <c r="O23" s="119"/>
      <c r="P23" s="119"/>
      <c r="Q23" s="119"/>
      <c r="R23" s="119"/>
      <c r="S23" s="119"/>
      <c r="T23" s="119"/>
    </row>
    <row r="24" spans="2:20" x14ac:dyDescent="0.25">
      <c r="B24" s="13" t="s">
        <v>149</v>
      </c>
      <c r="C24" s="38" t="s">
        <v>196</v>
      </c>
      <c r="D24" s="53"/>
      <c r="E24" s="37"/>
      <c r="F24" s="32"/>
      <c r="G24" s="79"/>
      <c r="I24" s="338"/>
      <c r="J24" s="119"/>
      <c r="K24" s="119"/>
      <c r="L24" s="119"/>
      <c r="M24" s="119"/>
      <c r="N24" s="119"/>
      <c r="O24" s="119"/>
      <c r="P24" s="119"/>
      <c r="Q24" s="119"/>
      <c r="R24" s="119"/>
      <c r="S24" s="119"/>
      <c r="T24" s="119"/>
    </row>
    <row r="25" spans="2:20" x14ac:dyDescent="0.25">
      <c r="B25" s="13" t="s">
        <v>150</v>
      </c>
      <c r="C25" s="38" t="s">
        <v>196</v>
      </c>
      <c r="D25" s="36"/>
      <c r="E25" s="37"/>
      <c r="F25" s="32"/>
      <c r="G25" s="79"/>
      <c r="I25" s="338"/>
      <c r="J25" s="119"/>
      <c r="K25" s="119"/>
      <c r="L25" s="119"/>
      <c r="M25" s="119"/>
      <c r="N25" s="119"/>
      <c r="O25" s="119"/>
      <c r="P25" s="119"/>
      <c r="Q25" s="119"/>
      <c r="R25" s="119"/>
      <c r="S25" s="119"/>
      <c r="T25" s="119"/>
    </row>
    <row r="26" spans="2:20" x14ac:dyDescent="0.25">
      <c r="B26" s="13" t="s">
        <v>151</v>
      </c>
      <c r="C26" s="38" t="s">
        <v>196</v>
      </c>
      <c r="D26" s="36"/>
      <c r="E26" s="37"/>
      <c r="F26" s="32"/>
      <c r="G26" s="79"/>
      <c r="I26" s="338"/>
      <c r="J26" s="119"/>
      <c r="K26" s="119"/>
      <c r="L26" s="119"/>
      <c r="M26" s="119"/>
      <c r="N26" s="119"/>
      <c r="O26" s="119"/>
      <c r="P26" s="119"/>
      <c r="Q26" s="119"/>
      <c r="R26" s="119"/>
      <c r="S26" s="119"/>
      <c r="T26" s="119"/>
    </row>
    <row r="27" spans="2:20" x14ac:dyDescent="0.25">
      <c r="B27" s="13" t="s">
        <v>152</v>
      </c>
      <c r="C27" s="38" t="s">
        <v>196</v>
      </c>
      <c r="D27" s="36"/>
      <c r="E27" s="37"/>
      <c r="F27" s="32"/>
      <c r="G27" s="79"/>
      <c r="I27" s="338"/>
    </row>
    <row r="28" spans="2:20" x14ac:dyDescent="0.25">
      <c r="B28" s="13" t="s">
        <v>153</v>
      </c>
      <c r="C28" s="39" t="s">
        <v>196</v>
      </c>
      <c r="D28" s="36"/>
      <c r="E28" s="37"/>
      <c r="F28" s="36"/>
      <c r="G28" s="79"/>
      <c r="I28" s="338"/>
    </row>
    <row r="29" spans="2:20" x14ac:dyDescent="0.25">
      <c r="B29" s="13" t="s">
        <v>154</v>
      </c>
      <c r="C29" s="39" t="s">
        <v>196</v>
      </c>
      <c r="D29" s="36"/>
      <c r="E29" s="37"/>
      <c r="F29" s="36"/>
      <c r="G29" s="79"/>
      <c r="I29" s="338"/>
    </row>
    <row r="30" spans="2:20" x14ac:dyDescent="0.25">
      <c r="B30" s="13" t="s">
        <v>155</v>
      </c>
      <c r="C30" s="38" t="s">
        <v>196</v>
      </c>
      <c r="D30" s="36"/>
      <c r="E30" s="37"/>
      <c r="F30" s="36"/>
      <c r="G30" s="79"/>
      <c r="I30" s="338"/>
    </row>
    <row r="31" spans="2:20" x14ac:dyDescent="0.25">
      <c r="B31" s="13" t="s">
        <v>156</v>
      </c>
      <c r="C31" s="38" t="s">
        <v>196</v>
      </c>
      <c r="D31" s="36"/>
      <c r="E31" s="37"/>
      <c r="F31" s="36"/>
      <c r="G31" s="79"/>
      <c r="I31" s="338"/>
    </row>
    <row r="32" spans="2:20" x14ac:dyDescent="0.25">
      <c r="B32" s="13" t="s">
        <v>157</v>
      </c>
      <c r="C32" s="38" t="s">
        <v>196</v>
      </c>
      <c r="D32" s="36"/>
      <c r="E32" s="37"/>
      <c r="F32" s="36"/>
      <c r="G32" s="79"/>
      <c r="I32" s="338"/>
    </row>
    <row r="33" spans="2:9" ht="13.8" thickBot="1" x14ac:dyDescent="0.3">
      <c r="B33" s="13" t="s">
        <v>158</v>
      </c>
      <c r="C33" s="39" t="s">
        <v>196</v>
      </c>
      <c r="D33" s="36"/>
      <c r="E33" s="37"/>
      <c r="F33" s="36"/>
      <c r="G33" s="79"/>
      <c r="I33" s="339"/>
    </row>
    <row r="34" spans="2:9" x14ac:dyDescent="0.25">
      <c r="B34" s="5" t="s">
        <v>198</v>
      </c>
    </row>
    <row r="36" spans="2:9" x14ac:dyDescent="0.25">
      <c r="B36" s="5"/>
    </row>
  </sheetData>
  <sheetProtection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sheetPr>
  <dimension ref="A1:M172"/>
  <sheetViews>
    <sheetView tabSelected="1" view="pageBreakPreview" topLeftCell="B1" zoomScale="90" zoomScaleNormal="70" zoomScaleSheetLayoutView="90" workbookViewId="0">
      <selection activeCell="D18" sqref="D18:M18"/>
    </sheetView>
  </sheetViews>
  <sheetFormatPr defaultRowHeight="13.2" x14ac:dyDescent="0.25"/>
  <cols>
    <col min="1" max="1" width="4" style="26" hidden="1" customWidth="1"/>
    <col min="2" max="2" width="4.5546875" style="24" customWidth="1"/>
    <col min="3" max="3" width="9.33203125" customWidth="1"/>
    <col min="4" max="4" width="12.44140625" style="11" customWidth="1"/>
    <col min="5" max="5" width="12.44140625" customWidth="1"/>
    <col min="6" max="6" width="13" customWidth="1"/>
    <col min="7" max="7" width="13.6640625" customWidth="1"/>
    <col min="8" max="8" width="14.44140625" customWidth="1"/>
    <col min="9" max="9" width="4.6640625" customWidth="1"/>
    <col min="10" max="10" width="24.33203125" customWidth="1"/>
    <col min="11" max="11" width="21.44140625" customWidth="1"/>
    <col min="12" max="12" width="18.33203125" customWidth="1"/>
    <col min="13" max="13" width="14.33203125" customWidth="1"/>
    <col min="14" max="14" width="10.5546875" customWidth="1"/>
  </cols>
  <sheetData>
    <row r="1" spans="3:13" ht="15.6" x14ac:dyDescent="0.3">
      <c r="C1" s="347" t="s">
        <v>199</v>
      </c>
      <c r="D1" s="348"/>
      <c r="E1" s="348"/>
      <c r="F1" s="348"/>
      <c r="G1" s="348"/>
      <c r="H1" s="348"/>
      <c r="I1" s="348"/>
      <c r="J1" s="348"/>
      <c r="K1" s="348"/>
      <c r="L1" s="349"/>
    </row>
    <row r="3" spans="3:13" ht="15" x14ac:dyDescent="0.25">
      <c r="C3" s="344" t="s">
        <v>200</v>
      </c>
      <c r="D3" s="344"/>
      <c r="E3" s="344"/>
      <c r="F3" s="355">
        <f>'Chart Review Info'!D3</f>
        <v>0</v>
      </c>
      <c r="G3" s="356"/>
      <c r="H3" s="4"/>
      <c r="J3" s="350" t="s">
        <v>182</v>
      </c>
      <c r="K3" s="350"/>
      <c r="L3" s="262">
        <f>'Chart Review Info'!G3</f>
        <v>0</v>
      </c>
      <c r="M3" s="72"/>
    </row>
    <row r="4" spans="3:13" ht="15" x14ac:dyDescent="0.25">
      <c r="C4" s="344" t="s">
        <v>201</v>
      </c>
      <c r="D4" s="344"/>
      <c r="E4" s="344"/>
      <c r="F4" s="355">
        <f>'Chart Review Info'!D4</f>
        <v>0</v>
      </c>
      <c r="G4" s="356"/>
      <c r="H4" s="4"/>
      <c r="J4" s="350" t="s">
        <v>202</v>
      </c>
      <c r="K4" s="350"/>
      <c r="L4" s="262">
        <f>'Chart Review Info'!G4</f>
        <v>0</v>
      </c>
    </row>
    <row r="5" spans="3:13" ht="15" x14ac:dyDescent="0.25">
      <c r="C5" s="346" t="s">
        <v>203</v>
      </c>
      <c r="D5" s="346"/>
      <c r="E5" s="346"/>
      <c r="F5" s="357">
        <f>'Chart Review Info'!D8</f>
        <v>0</v>
      </c>
      <c r="G5" s="358"/>
      <c r="H5" s="4"/>
      <c r="J5" s="350" t="s">
        <v>204</v>
      </c>
      <c r="K5" s="350"/>
      <c r="L5" s="262">
        <f>'Chart Review Info'!G5</f>
        <v>0</v>
      </c>
    </row>
    <row r="6" spans="3:13" ht="15" x14ac:dyDescent="0.25">
      <c r="C6" s="277" t="s">
        <v>205</v>
      </c>
      <c r="D6" s="277"/>
      <c r="E6" s="280"/>
      <c r="F6" s="361">
        <f>'Chart Review Info'!D5</f>
        <v>0</v>
      </c>
      <c r="G6" s="362"/>
      <c r="H6" s="4"/>
    </row>
    <row r="7" spans="3:13" ht="15" x14ac:dyDescent="0.25">
      <c r="C7" s="3"/>
      <c r="D7" s="3"/>
      <c r="E7" s="1"/>
    </row>
    <row r="8" spans="3:13" ht="15" x14ac:dyDescent="0.25">
      <c r="C8" s="346" t="s">
        <v>206</v>
      </c>
      <c r="D8" s="346"/>
      <c r="E8" s="346"/>
      <c r="F8" s="359">
        <f>COUNTIF(Data!M54:M653,"Yes")</f>
        <v>0</v>
      </c>
      <c r="G8" s="359"/>
      <c r="H8" s="4"/>
      <c r="J8" s="350" t="s">
        <v>207</v>
      </c>
      <c r="K8" s="350"/>
      <c r="L8" s="282">
        <f ca="1">COUNTIF(Data!BA26:BA45,"yes")</f>
        <v>0</v>
      </c>
      <c r="M8" s="115"/>
    </row>
    <row r="9" spans="3:13" ht="15" x14ac:dyDescent="0.25">
      <c r="C9" s="354" t="s">
        <v>208</v>
      </c>
      <c r="D9" s="354"/>
      <c r="E9" s="354"/>
      <c r="F9" s="360" t="str">
        <f>IFERROR(F8/F5,"")</f>
        <v/>
      </c>
      <c r="G9" s="360"/>
      <c r="H9" s="187"/>
      <c r="J9" s="350" t="s">
        <v>209</v>
      </c>
      <c r="K9" s="350"/>
      <c r="L9" s="263" t="str">
        <f ca="1">IFERROR(L8/COUNTIF(RECORDS[Med Rec '# ],"&lt;&gt;N/A"),"")</f>
        <v/>
      </c>
    </row>
    <row r="10" spans="3:13" ht="15" x14ac:dyDescent="0.25">
      <c r="C10" s="367"/>
      <c r="D10" s="367"/>
      <c r="E10" s="367"/>
      <c r="F10" s="353"/>
      <c r="G10" s="353"/>
      <c r="H10" s="186"/>
    </row>
    <row r="11" spans="3:13" ht="18" customHeight="1" x14ac:dyDescent="0.25">
      <c r="J11" s="350" t="s">
        <v>210</v>
      </c>
      <c r="K11" s="350"/>
      <c r="L11" s="264" t="str">
        <f ca="1">IFERROR(M33,"")</f>
        <v>N/A</v>
      </c>
    </row>
    <row r="12" spans="3:13" ht="18" customHeight="1" x14ac:dyDescent="0.25">
      <c r="C12" s="351"/>
      <c r="D12" s="352"/>
      <c r="E12" s="352"/>
      <c r="F12" s="368"/>
      <c r="G12" s="369"/>
      <c r="H12" s="283"/>
      <c r="J12" s="363" t="s">
        <v>211</v>
      </c>
      <c r="K12" s="363"/>
      <c r="L12" s="265" t="str">
        <f ca="1">IF(L11&lt;90%,"yes","no")</f>
        <v>no</v>
      </c>
    </row>
    <row r="13" spans="3:13" ht="18" customHeight="1" x14ac:dyDescent="0.25">
      <c r="J13" s="363" t="s">
        <v>212</v>
      </c>
      <c r="K13" s="363"/>
      <c r="L13" s="223" t="str">
        <f>IF(F9="","no",IF(F9&gt;5%,"yes","no"))</f>
        <v>no</v>
      </c>
    </row>
    <row r="14" spans="3:13" ht="18" customHeight="1" x14ac:dyDescent="0.25">
      <c r="J14" s="363" t="s">
        <v>213</v>
      </c>
      <c r="K14" s="363"/>
      <c r="L14" s="223" t="str">
        <f ca="1">IF(M28&lt;80%,"yes","no")</f>
        <v>no</v>
      </c>
    </row>
    <row r="15" spans="3:13" ht="18" customHeight="1" x14ac:dyDescent="0.25">
      <c r="J15" s="363" t="s">
        <v>214</v>
      </c>
      <c r="K15" s="363"/>
      <c r="L15" s="224" t="str">
        <f>IF('Pharmaceutical Review'!M10&lt;80%,"yes","no")</f>
        <v>no</v>
      </c>
    </row>
    <row r="16" spans="3:13" ht="15" x14ac:dyDescent="0.25">
      <c r="C16" s="21"/>
      <c r="D16" s="21"/>
    </row>
    <row r="17" spans="1:13" ht="22.2" customHeight="1" x14ac:dyDescent="0.25">
      <c r="C17" s="371" t="s">
        <v>215</v>
      </c>
      <c r="D17" s="372"/>
      <c r="E17" s="372"/>
      <c r="F17" s="372"/>
      <c r="G17" s="372"/>
      <c r="H17" s="372"/>
      <c r="I17" s="372"/>
      <c r="J17" s="372"/>
      <c r="K17" s="372"/>
      <c r="L17" s="372"/>
      <c r="M17" s="372"/>
    </row>
    <row r="18" spans="1:13" s="9" customFormat="1" ht="60" customHeight="1" x14ac:dyDescent="0.25">
      <c r="A18" s="218"/>
      <c r="B18" s="128"/>
      <c r="C18" s="284">
        <v>1</v>
      </c>
      <c r="D18" s="373"/>
      <c r="E18" s="374"/>
      <c r="F18" s="374"/>
      <c r="G18" s="374"/>
      <c r="H18" s="374"/>
      <c r="I18" s="374"/>
      <c r="J18" s="374"/>
      <c r="K18" s="374"/>
      <c r="L18" s="374"/>
      <c r="M18" s="375"/>
    </row>
    <row r="19" spans="1:13" s="9" customFormat="1" ht="60" customHeight="1" x14ac:dyDescent="0.25">
      <c r="A19" s="218"/>
      <c r="B19" s="128"/>
      <c r="C19" s="284">
        <v>2</v>
      </c>
      <c r="D19" s="373"/>
      <c r="E19" s="374"/>
      <c r="F19" s="374"/>
      <c r="G19" s="374"/>
      <c r="H19" s="374"/>
      <c r="I19" s="374"/>
      <c r="J19" s="374"/>
      <c r="K19" s="374"/>
      <c r="L19" s="374"/>
      <c r="M19" s="375"/>
    </row>
    <row r="20" spans="1:13" s="9" customFormat="1" ht="60" customHeight="1" x14ac:dyDescent="0.25">
      <c r="A20" s="218" t="s">
        <v>216</v>
      </c>
      <c r="B20" s="218" t="s">
        <v>217</v>
      </c>
      <c r="C20" s="284">
        <v>3</v>
      </c>
      <c r="D20" s="364"/>
      <c r="E20" s="365"/>
      <c r="F20" s="365"/>
      <c r="G20" s="365"/>
      <c r="H20" s="365"/>
      <c r="I20" s="365"/>
      <c r="J20" s="365"/>
      <c r="K20" s="365"/>
      <c r="L20" s="365"/>
      <c r="M20" s="366"/>
    </row>
    <row r="21" spans="1:13" x14ac:dyDescent="0.25">
      <c r="D21"/>
    </row>
    <row r="22" spans="1:13" ht="31.5" customHeight="1" x14ac:dyDescent="0.25">
      <c r="C22" s="376" t="s">
        <v>218</v>
      </c>
      <c r="D22" s="376"/>
      <c r="E22" s="376"/>
      <c r="F22" s="376"/>
      <c r="G22" s="376"/>
      <c r="H22" s="376"/>
      <c r="J22" s="370" t="s">
        <v>219</v>
      </c>
      <c r="K22" s="370"/>
      <c r="L22" s="370"/>
      <c r="M22" s="370"/>
    </row>
    <row r="23" spans="1:13" ht="43.5" customHeight="1" x14ac:dyDescent="0.3">
      <c r="C23" s="241" t="s">
        <v>220</v>
      </c>
      <c r="D23" s="242" t="s">
        <v>221</v>
      </c>
      <c r="E23" s="242" t="s">
        <v>222</v>
      </c>
      <c r="F23" s="242" t="s">
        <v>223</v>
      </c>
      <c r="G23" s="242" t="s">
        <v>224</v>
      </c>
      <c r="H23" s="227" t="s">
        <v>225</v>
      </c>
      <c r="I23" s="188"/>
      <c r="J23" s="226" t="s">
        <v>226</v>
      </c>
      <c r="K23" s="227" t="s">
        <v>227</v>
      </c>
      <c r="L23" s="227" t="s">
        <v>228</v>
      </c>
      <c r="M23" s="227" t="s">
        <v>229</v>
      </c>
    </row>
    <row r="24" spans="1:13" s="147" customFormat="1" ht="20.100000000000001" customHeight="1" x14ac:dyDescent="0.25">
      <c r="A24" s="146">
        <v>1</v>
      </c>
      <c r="B24" s="146"/>
      <c r="C24" s="243" t="s">
        <v>139</v>
      </c>
      <c r="D24" s="229" t="str">
        <f>IF(MRN_1="N/A","",'Chart Review Info'!$E$14)</f>
        <v/>
      </c>
      <c r="E24" s="229" t="str">
        <f>IF(MRN_1="N/A","",COUNTIFS(Data!N54:N83,"Yes"))</f>
        <v/>
      </c>
      <c r="F24" s="229" t="str">
        <f>IF(MRN_1="N/A","",COUNTIFS(Data!M54:M83,"Yes"))</f>
        <v/>
      </c>
      <c r="G24" s="244">
        <f>SUMIF(Data!$M$54:$M$83,"Yes",Data!$G$54:$G$83)</f>
        <v>0</v>
      </c>
      <c r="H24" s="245">
        <f ca="1">Data!AZ26</f>
        <v>0</v>
      </c>
      <c r="J24" s="228" t="s">
        <v>230</v>
      </c>
      <c r="K24" s="229">
        <f ca="1">Data!C48</f>
        <v>0</v>
      </c>
      <c r="L24" s="229">
        <f ca="1">Data!C46</f>
        <v>0</v>
      </c>
      <c r="M24" s="230" t="str">
        <f ca="1">Data!C49</f>
        <v>N/A</v>
      </c>
    </row>
    <row r="25" spans="1:13" s="146" customFormat="1" ht="20.100000000000001" customHeight="1" x14ac:dyDescent="0.25">
      <c r="A25" s="146">
        <v>2</v>
      </c>
      <c r="C25" s="243" t="s">
        <v>140</v>
      </c>
      <c r="D25" s="232" t="str">
        <f>IF(MRN_2="N/A","",'Chart Review Info'!$E$15)</f>
        <v/>
      </c>
      <c r="E25" s="232" t="str">
        <f>IF(MRN_2="N/A","",COUNTIFS(Data!N84:N113,"Yes"))</f>
        <v/>
      </c>
      <c r="F25" s="232" t="str">
        <f>IF(MRN_2="N/A","",COUNTIFS(Data!M84:M113,"Yes"))</f>
        <v/>
      </c>
      <c r="G25" s="246">
        <f>SUMIF(Data!$M$84:$M$113,"Yes",Data!$G$84:$G$113)</f>
        <v>0</v>
      </c>
      <c r="H25" s="275">
        <f ca="1">Data!AZ27</f>
        <v>0</v>
      </c>
      <c r="I25" s="147"/>
      <c r="J25" s="231" t="s">
        <v>231</v>
      </c>
      <c r="K25" s="232">
        <f ca="1">Data!K48</f>
        <v>0</v>
      </c>
      <c r="L25" s="232">
        <f ca="1">Data!K46</f>
        <v>0</v>
      </c>
      <c r="M25" s="233" t="str">
        <f ca="1">Data!K49</f>
        <v>N/A</v>
      </c>
    </row>
    <row r="26" spans="1:13" s="147" customFormat="1" ht="20.100000000000001" customHeight="1" x14ac:dyDescent="0.25">
      <c r="A26" s="146">
        <v>3</v>
      </c>
      <c r="B26" s="146"/>
      <c r="C26" s="243" t="s">
        <v>141</v>
      </c>
      <c r="D26" s="235" t="str">
        <f>IF(MRN_3="N/A","",'Chart Review Info'!$E$16)</f>
        <v/>
      </c>
      <c r="E26" s="235" t="str">
        <f>IF(MRN_3="N/A","",COUNTIFS(Data!N114:N143,"Yes"))</f>
        <v/>
      </c>
      <c r="F26" s="235" t="str">
        <f>IF(MRN_3="N/A","",COUNTIFS(Data!M114:M143,"Yes"))</f>
        <v/>
      </c>
      <c r="G26" s="244">
        <f>SUMIF(Data!$M$114:$M$143,"Yes",Data!$G$114:$G$143)</f>
        <v>0</v>
      </c>
      <c r="H26" s="245">
        <f ca="1">Data!AZ28</f>
        <v>0</v>
      </c>
      <c r="J26" s="234" t="s">
        <v>232</v>
      </c>
      <c r="K26" s="235">
        <f ca="1">Data!N48</f>
        <v>0</v>
      </c>
      <c r="L26" s="235">
        <f ca="1">Data!N46</f>
        <v>0</v>
      </c>
      <c r="M26" s="236" t="str">
        <f ca="1">Data!N49</f>
        <v>N/A</v>
      </c>
    </row>
    <row r="27" spans="1:13" s="147" customFormat="1" ht="20.100000000000001" customHeight="1" x14ac:dyDescent="0.25">
      <c r="A27" s="146">
        <v>4</v>
      </c>
      <c r="B27" s="146"/>
      <c r="C27" s="243" t="s">
        <v>142</v>
      </c>
      <c r="D27" s="232" t="str">
        <f>IF(MRN_4="N/A","",'Chart Review Info'!$E$17)</f>
        <v/>
      </c>
      <c r="E27" s="232" t="str">
        <f>IF(MRN_4="N/A","",COUNTIFS(Data!N144:N173,"Yes"))</f>
        <v/>
      </c>
      <c r="F27" s="232" t="str">
        <f>IF(MRN_4="N/A","",COUNTIFS(Data!M144:M173,"Yes"))</f>
        <v/>
      </c>
      <c r="G27" s="246">
        <f>SUMIF(Data!$M$144:$M$173,"Yes",Data!$G$144:$G$173)</f>
        <v>0</v>
      </c>
      <c r="H27" s="275">
        <f ca="1">Data!AZ29</f>
        <v>0</v>
      </c>
      <c r="J27" s="231" t="s">
        <v>233</v>
      </c>
      <c r="K27" s="232">
        <f ca="1">Data!R48</f>
        <v>0</v>
      </c>
      <c r="L27" s="232">
        <f ca="1">Data!R46</f>
        <v>0</v>
      </c>
      <c r="M27" s="237" t="str">
        <f ca="1">Data!R49</f>
        <v>N/A</v>
      </c>
    </row>
    <row r="28" spans="1:13" s="147" customFormat="1" ht="20.100000000000001" customHeight="1" x14ac:dyDescent="0.25">
      <c r="A28" s="146">
        <v>5</v>
      </c>
      <c r="B28" s="146"/>
      <c r="C28" s="243" t="s">
        <v>143</v>
      </c>
      <c r="D28" s="235" t="str">
        <f>IF(MRN_5="N/A","",'Chart Review Info'!$E$18)</f>
        <v/>
      </c>
      <c r="E28" s="235" t="str">
        <f>IF(MRN_5="N/A","",COUNTIFS(Data!N174:N203,"Yes"))</f>
        <v/>
      </c>
      <c r="F28" s="235" t="str">
        <f>IF(MRN_5="N/A","",COUNTIFS(Data!M174:M203,"Yes"))</f>
        <v/>
      </c>
      <c r="G28" s="244">
        <f>SUMIF(Data!$M$174:$M$203,"Yes",Data!$G$174:$G$203)</f>
        <v>0</v>
      </c>
      <c r="H28" s="245">
        <f ca="1">Data!AZ30</f>
        <v>0</v>
      </c>
      <c r="J28" s="234" t="s">
        <v>234</v>
      </c>
      <c r="K28" s="235">
        <f ca="1">Data!AG48</f>
        <v>0</v>
      </c>
      <c r="L28" s="235">
        <f ca="1">Data!AG46</f>
        <v>0</v>
      </c>
      <c r="M28" s="236" t="str">
        <f ca="1">Data!AG49</f>
        <v>N/A</v>
      </c>
    </row>
    <row r="29" spans="1:13" s="147" customFormat="1" ht="20.100000000000001" customHeight="1" x14ac:dyDescent="0.25">
      <c r="A29" s="146">
        <v>6</v>
      </c>
      <c r="B29" s="146"/>
      <c r="C29" s="243" t="s">
        <v>144</v>
      </c>
      <c r="D29" s="232" t="str">
        <f>IF(MRN_6="N/A","",'Chart Review Info'!$E$19)</f>
        <v/>
      </c>
      <c r="E29" s="232" t="str">
        <f>IF(MRN_6="N/A","",COUNTIFS(Data!N204:N233,"Yes"))</f>
        <v/>
      </c>
      <c r="F29" s="232" t="str">
        <f>IF(MRN_6="N/A","",COUNTIFS(Data!M204:M233,"Yes"))</f>
        <v/>
      </c>
      <c r="G29" s="246">
        <f>SUMIF(Data!$M$204:$M$233,"Yes",Data!$G$204:$G$233)</f>
        <v>0</v>
      </c>
      <c r="H29" s="275">
        <f ca="1">Data!AZ31</f>
        <v>0</v>
      </c>
      <c r="J29" s="231" t="s">
        <v>235</v>
      </c>
      <c r="K29" s="232">
        <f>COUNTIF('Provider Compliance'!O8:O18,"Met")+COUNTIF('Provider Compliance'!O8:O18,"Not Met")</f>
        <v>0</v>
      </c>
      <c r="L29" s="232">
        <f>COUNTIF('Provider Compliance'!O8:O18,"Met")</f>
        <v>0</v>
      </c>
      <c r="M29" s="238" t="str">
        <f>IFERROR(L29/K29,"N/A")</f>
        <v>N/A</v>
      </c>
    </row>
    <row r="30" spans="1:13" s="147" customFormat="1" ht="20.100000000000001" customHeight="1" x14ac:dyDescent="0.25">
      <c r="A30" s="146">
        <v>7</v>
      </c>
      <c r="B30" s="146"/>
      <c r="C30" s="243" t="s">
        <v>145</v>
      </c>
      <c r="D30" s="235" t="str">
        <f>IF(MRN_7="N/A","",'Chart Review Info'!$E$20)</f>
        <v/>
      </c>
      <c r="E30" s="235" t="str">
        <f>IF(MRN_7="N/A","",COUNTIFS(Data!N234:N263,"Yes"))</f>
        <v/>
      </c>
      <c r="F30" s="235" t="str">
        <f>IF(MRN_7="N/A","",COUNTIFS(Data!M234:M263,"Yes"))</f>
        <v/>
      </c>
      <c r="G30" s="244">
        <f>SUMIF(Data!$M$234:$M$263,"Yes",Data!$G$234:$G$263)</f>
        <v>0</v>
      </c>
      <c r="H30" s="245">
        <f ca="1">Data!AZ32</f>
        <v>0</v>
      </c>
      <c r="J30" s="234" t="s">
        <v>236</v>
      </c>
      <c r="K30" s="235" t="s">
        <v>196</v>
      </c>
      <c r="L30" s="235" t="s">
        <v>196</v>
      </c>
      <c r="M30" s="239" t="str">
        <f>IFERROR(L30/K30,"N/A")</f>
        <v>N/A</v>
      </c>
    </row>
    <row r="31" spans="1:13" s="147" customFormat="1" ht="20.100000000000001" customHeight="1" x14ac:dyDescent="0.25">
      <c r="A31" s="146">
        <v>8</v>
      </c>
      <c r="B31" s="146"/>
      <c r="C31" s="243" t="s">
        <v>146</v>
      </c>
      <c r="D31" s="232" t="str">
        <f>IF(MRN_8="N/A","",'Chart Review Info'!$E$21)</f>
        <v/>
      </c>
      <c r="E31" s="232" t="str">
        <f>IF(MRN_8="N/A","",COUNTIFS(Data!N264:N293,"Yes"))</f>
        <v/>
      </c>
      <c r="F31" s="232" t="str">
        <f>IF(MRN_8="N/A","",COUNTIFS(Data!M264:M293,"Yes"))</f>
        <v/>
      </c>
      <c r="G31" s="246">
        <f>SUMIF(Data!$M$264:$M$293,"Yes",Data!$G$264:$G$293)</f>
        <v>0</v>
      </c>
      <c r="H31" s="275">
        <f ca="1">Data!AZ33</f>
        <v>0</v>
      </c>
      <c r="J31" s="231" t="s">
        <v>237</v>
      </c>
      <c r="K31" s="232">
        <f>COUNTIF('Policy &amp; Procedures'!D9:D11,"Met")+COUNTIF('Policy &amp; Procedures'!D9:D11,"Not Met")</f>
        <v>0</v>
      </c>
      <c r="L31" s="232">
        <f>COUNTIF('Policy &amp; Procedures'!D9:D11,"Met")</f>
        <v>0</v>
      </c>
      <c r="M31" s="240" t="str">
        <f>IFERROR(L31/K31,"N/A")</f>
        <v>N/A</v>
      </c>
    </row>
    <row r="32" spans="1:13" s="147" customFormat="1" ht="20.100000000000001" customHeight="1" x14ac:dyDescent="0.25">
      <c r="A32" s="146">
        <v>9</v>
      </c>
      <c r="B32" s="146"/>
      <c r="C32" s="243" t="s">
        <v>147</v>
      </c>
      <c r="D32" s="235" t="str">
        <f>IF(MRN_9="N/A","",'Chart Review Info'!$E$22)</f>
        <v/>
      </c>
      <c r="E32" s="235" t="str">
        <f>IF(MRN_9="N/A","",COUNTIFS(Data!N294:N323,"Yes"))</f>
        <v/>
      </c>
      <c r="F32" s="235" t="str">
        <f>IF(MRN_9="N/A","",COUNTIFS(Data!M294:M323,"Yes"))</f>
        <v/>
      </c>
      <c r="G32" s="244">
        <f>SUMIF(Data!$M$294:$M$323,"Yes",Data!$G$294:$G$323)</f>
        <v>0</v>
      </c>
      <c r="H32" s="245">
        <f ca="1">Data!AZ34</f>
        <v>0</v>
      </c>
      <c r="J32" s="234" t="s">
        <v>238</v>
      </c>
      <c r="K32" s="235">
        <f>'Pharmaceutical Review'!O10</f>
        <v>0</v>
      </c>
      <c r="L32" s="235">
        <f>'Pharmaceutical Review'!L11</f>
        <v>0</v>
      </c>
      <c r="M32" s="239" t="str">
        <f>IFERROR(L32/K32,"N/A")</f>
        <v>N/A</v>
      </c>
    </row>
    <row r="33" spans="1:13" s="147" customFormat="1" ht="20.100000000000001" customHeight="1" x14ac:dyDescent="0.25">
      <c r="A33" s="146">
        <v>10</v>
      </c>
      <c r="B33" s="146"/>
      <c r="C33" s="243" t="s">
        <v>148</v>
      </c>
      <c r="D33" s="232" t="str">
        <f>IF(MRN_10="N/A","",'Chart Review Info'!$E$23)</f>
        <v/>
      </c>
      <c r="E33" s="232" t="str">
        <f>IF(MRN_10="N/A","",COUNTIFS(Data!N324:N353,"Yes"))</f>
        <v/>
      </c>
      <c r="F33" s="232" t="str">
        <f>IF(MRN_10="N/A","",COUNTIFS(Data!M324:M353,"Yes"))</f>
        <v/>
      </c>
      <c r="G33" s="246">
        <f>SUMIF(Data!$M$324:$M$353,"Yes",Data!$G$324:$G$353)</f>
        <v>0</v>
      </c>
      <c r="H33" s="275">
        <f ca="1">Data!AZ35</f>
        <v>0</v>
      </c>
      <c r="J33" s="248" t="s">
        <v>160</v>
      </c>
      <c r="K33" s="249">
        <f ca="1">SUM(K24:K32)</f>
        <v>0</v>
      </c>
      <c r="L33" s="249">
        <f ca="1">SUM(L24:L32)</f>
        <v>0</v>
      </c>
      <c r="M33" s="274" t="str">
        <f ca="1">IFERROR(L33/K33,"N/A")</f>
        <v>N/A</v>
      </c>
    </row>
    <row r="34" spans="1:13" s="147" customFormat="1" ht="20.100000000000001" customHeight="1" x14ac:dyDescent="0.25">
      <c r="A34" s="146">
        <v>11</v>
      </c>
      <c r="B34" s="146"/>
      <c r="C34" s="243" t="s">
        <v>149</v>
      </c>
      <c r="D34" s="235" t="str">
        <f>IF(MRN_11="N/A","",'Chart Review Info'!$E$24)</f>
        <v/>
      </c>
      <c r="E34" s="235" t="str">
        <f>IF(MRN_11="N/A","",COUNTIFS(Data!N354:N383,"Yes"))</f>
        <v/>
      </c>
      <c r="F34" s="235" t="str">
        <f>IF(MRN_11="N/A","",COUNTIFS(Data!M354:M383,"Yes"))</f>
        <v/>
      </c>
      <c r="G34" s="244">
        <f>SUMIF(Data!$M$354:$M$383,"Yes",Data!$G$354:$G$383)</f>
        <v>0</v>
      </c>
      <c r="H34" s="245">
        <f ca="1">Data!AZ36</f>
        <v>0</v>
      </c>
    </row>
    <row r="35" spans="1:13" s="147" customFormat="1" ht="20.100000000000001" customHeight="1" x14ac:dyDescent="0.25">
      <c r="A35" s="146">
        <v>12</v>
      </c>
      <c r="B35" s="146"/>
      <c r="C35" s="243" t="s">
        <v>150</v>
      </c>
      <c r="D35" s="232" t="str">
        <f>IF(MRN_12="N/A","",'Chart Review Info'!$E$25)</f>
        <v/>
      </c>
      <c r="E35" s="232" t="str">
        <f>IF(MRN_12="N/A","",COUNTIFS(Data!N384:N413,"Yes"))</f>
        <v/>
      </c>
      <c r="F35" s="232" t="str">
        <f>IF(MRN_12="N/A","",COUNTIFS(Data!M384:M413,"Yes"))</f>
        <v/>
      </c>
      <c r="G35" s="246">
        <f>SUMIF(Data!$M$384:$M$413,"Yes",Data!$G$384:$G$413)</f>
        <v>0</v>
      </c>
      <c r="H35" s="275">
        <f ca="1">Data!AZ37</f>
        <v>0</v>
      </c>
    </row>
    <row r="36" spans="1:13" s="147" customFormat="1" ht="20.100000000000001" customHeight="1" x14ac:dyDescent="0.25">
      <c r="A36" s="146">
        <v>13</v>
      </c>
      <c r="B36" s="146"/>
      <c r="C36" s="243" t="s">
        <v>151</v>
      </c>
      <c r="D36" s="235" t="str">
        <f>IF(MRN_13="N/A","",'Chart Review Info'!$E$26)</f>
        <v/>
      </c>
      <c r="E36" s="235" t="str">
        <f>IF(MRN_13="N/A","",COUNTIFS(Data!N414:N443,"Yes"))</f>
        <v/>
      </c>
      <c r="F36" s="235" t="str">
        <f>IF(MRN_13="N/A","",COUNTIFS(Data!M414:M443,"Yes"))</f>
        <v/>
      </c>
      <c r="G36" s="244">
        <f>SUMIF(Data!$M$414:$M$443,"Yes",Data!$G$414:$G$443)</f>
        <v>0</v>
      </c>
      <c r="H36" s="245">
        <f ca="1">Data!AZ38</f>
        <v>0</v>
      </c>
    </row>
    <row r="37" spans="1:13" s="147" customFormat="1" ht="20.100000000000001" customHeight="1" x14ac:dyDescent="0.25">
      <c r="A37" s="146">
        <v>14</v>
      </c>
      <c r="B37" s="146"/>
      <c r="C37" s="243" t="s">
        <v>152</v>
      </c>
      <c r="D37" s="232" t="str">
        <f>IF(MRN_14="N/A","",'Chart Review Info'!$E$27)</f>
        <v/>
      </c>
      <c r="E37" s="232" t="str">
        <f>IF(MRN_14="N/A","",COUNTIFS(Data!N444:N473,"Yes"))</f>
        <v/>
      </c>
      <c r="F37" s="232" t="str">
        <f>IF(MRN_14="N/A","",COUNTIFS(Data!M444:M473,"Yes"))</f>
        <v/>
      </c>
      <c r="G37" s="246">
        <f>SUMIF(Data!$M$444:$M$473,"Yes",Data!$G$444:$G$473)</f>
        <v>0</v>
      </c>
      <c r="H37" s="275">
        <f ca="1">Data!AZ39</f>
        <v>0</v>
      </c>
    </row>
    <row r="38" spans="1:13" s="147" customFormat="1" ht="20.100000000000001" customHeight="1" x14ac:dyDescent="0.25">
      <c r="A38" s="146">
        <v>15</v>
      </c>
      <c r="B38" s="146"/>
      <c r="C38" s="243" t="s">
        <v>153</v>
      </c>
      <c r="D38" s="235" t="str">
        <f>IF(MRN_15="N/A","",'Chart Review Info'!$E$28)</f>
        <v/>
      </c>
      <c r="E38" s="235" t="str">
        <f>IF(MRN_15="N/A","",COUNTIFS(Data!N474:N503,"Yes"))</f>
        <v/>
      </c>
      <c r="F38" s="235" t="str">
        <f>IF(MRN_15="N/A","",COUNTIFS(Data!M474:M503,"Yes"))</f>
        <v/>
      </c>
      <c r="G38" s="244">
        <f>SUMIF(Data!$M$474:$M$503,"Yes",Data!$G$474:$G$503)</f>
        <v>0</v>
      </c>
      <c r="H38" s="245">
        <f ca="1">Data!AZ40</f>
        <v>0</v>
      </c>
    </row>
    <row r="39" spans="1:13" s="147" customFormat="1" ht="20.100000000000001" customHeight="1" x14ac:dyDescent="0.25">
      <c r="A39" s="146">
        <v>16</v>
      </c>
      <c r="B39" s="146"/>
      <c r="C39" s="243" t="s">
        <v>154</v>
      </c>
      <c r="D39" s="232" t="str">
        <f>IF(MRN_16="N/A","",'Chart Review Info'!$E$29)</f>
        <v/>
      </c>
      <c r="E39" s="232" t="str">
        <f>IF(MRN_16="N/A","",COUNTIFS(Data!N504:N533,"Yes"))</f>
        <v/>
      </c>
      <c r="F39" s="232" t="str">
        <f>IF(MRN_16="N/A","",COUNTIFS(Data!M504:M533,"Yes"))</f>
        <v/>
      </c>
      <c r="G39" s="246">
        <f>SUMIF(Data!$M$504:$M$533,"Yes",Data!$G$504:$G$533)</f>
        <v>0</v>
      </c>
      <c r="H39" s="275">
        <f ca="1">Data!AZ41</f>
        <v>0</v>
      </c>
    </row>
    <row r="40" spans="1:13" s="147" customFormat="1" ht="20.100000000000001" customHeight="1" x14ac:dyDescent="0.25">
      <c r="A40" s="146">
        <v>17</v>
      </c>
      <c r="B40" s="146"/>
      <c r="C40" s="243" t="s">
        <v>155</v>
      </c>
      <c r="D40" s="235" t="str">
        <f>IF(MRN_17="N/A","",'Chart Review Info'!$E$30)</f>
        <v/>
      </c>
      <c r="E40" s="235" t="str">
        <f>IF(MRN_17="N/A","",COUNTIFS(Data!N534:N563,"Yes"))</f>
        <v/>
      </c>
      <c r="F40" s="235" t="str">
        <f>IF(MRN_17="N/A","",COUNTIFS(Data!M534:M563,"Yes"))</f>
        <v/>
      </c>
      <c r="G40" s="244">
        <f>SUMIF(Data!$M$534:$M$563,"Yes",Data!$G$534:$G$563)</f>
        <v>0</v>
      </c>
      <c r="H40" s="245">
        <f ca="1">Data!AZ42</f>
        <v>0</v>
      </c>
    </row>
    <row r="41" spans="1:13" s="147" customFormat="1" ht="20.100000000000001" customHeight="1" x14ac:dyDescent="0.25">
      <c r="A41" s="146">
        <v>18</v>
      </c>
      <c r="B41" s="146"/>
      <c r="C41" s="243" t="s">
        <v>156</v>
      </c>
      <c r="D41" s="232" t="str">
        <f>IF(MRN_18="N/A","",'Chart Review Info'!$E$31)</f>
        <v/>
      </c>
      <c r="E41" s="232" t="str">
        <f>IF(MRN_18="N/A","",COUNTIFS(Data!N564:N593,"Yes"))</f>
        <v/>
      </c>
      <c r="F41" s="232" t="str">
        <f>IF(MRN_18="N/A","",COUNTIFS(Data!M564:M593,"Yes"))</f>
        <v/>
      </c>
      <c r="G41" s="246">
        <f>SUMIF(Data!$M$564:$M$593,"Yes",Data!$G$564:$G$593)</f>
        <v>0</v>
      </c>
      <c r="H41" s="275">
        <f ca="1">Data!AZ43</f>
        <v>0</v>
      </c>
    </row>
    <row r="42" spans="1:13" s="147" customFormat="1" ht="20.100000000000001" customHeight="1" x14ac:dyDescent="0.25">
      <c r="A42" s="146">
        <v>19</v>
      </c>
      <c r="B42" s="146"/>
      <c r="C42" s="243" t="s">
        <v>157</v>
      </c>
      <c r="D42" s="235" t="str">
        <f>IF(MRN_19="N/A","",'Chart Review Info'!$E$32)</f>
        <v/>
      </c>
      <c r="E42" s="235" t="str">
        <f>IF(MRN_19="N/A","",COUNTIFS(Data!N594:N623,"Yes"))</f>
        <v/>
      </c>
      <c r="F42" s="235" t="str">
        <f>IF(MRN_19="N/A","",COUNTIFS(Data!M594:M623,"Yes"))</f>
        <v/>
      </c>
      <c r="G42" s="244">
        <f>SUMIF(Data!$M$594:$M$623,"Yes",Data!$G$594:$G$623)</f>
        <v>0</v>
      </c>
      <c r="H42" s="245">
        <f ca="1">Data!AZ44</f>
        <v>0</v>
      </c>
    </row>
    <row r="43" spans="1:13" s="147" customFormat="1" ht="20.100000000000001" customHeight="1" x14ac:dyDescent="0.25">
      <c r="A43" s="146">
        <v>20</v>
      </c>
      <c r="B43" s="146"/>
      <c r="C43" s="243" t="s">
        <v>158</v>
      </c>
      <c r="D43" s="247" t="str">
        <f>IF(MRN_20="N/A","",'Chart Review Info'!$E$33)</f>
        <v/>
      </c>
      <c r="E43" s="247" t="str">
        <f>IF(MRN_20="N/A","",COUNTIFS(Data!N624:N653,"Yes"))</f>
        <v/>
      </c>
      <c r="F43" s="247" t="str">
        <f>IF(MRN_20="N/A","",COUNTIFS(Data!M624:M653,"Yes"))</f>
        <v/>
      </c>
      <c r="G43" s="246">
        <f>SUMIF(Data!$M$624:$M$653,"Yes",Data!$G$624:$G$653)</f>
        <v>0</v>
      </c>
      <c r="H43" s="275">
        <f ca="1">Data!AZ45</f>
        <v>0</v>
      </c>
    </row>
    <row r="44" spans="1:13" s="147" customFormat="1" ht="20.100000000000001" customHeight="1" x14ac:dyDescent="0.25">
      <c r="A44" s="146"/>
      <c r="B44" s="146"/>
      <c r="C44" s="248" t="s">
        <v>160</v>
      </c>
      <c r="D44" s="249">
        <f>SUM(D24:D43)</f>
        <v>0</v>
      </c>
      <c r="E44" s="249">
        <f>SUM(E24:E43)</f>
        <v>0</v>
      </c>
      <c r="F44" s="249">
        <f>SUM(F24:F43)</f>
        <v>0</v>
      </c>
      <c r="G44" s="250">
        <f>SUM(G24:G43)</f>
        <v>0</v>
      </c>
      <c r="H44" s="251" t="str">
        <f>IFERROR("",Data!AX49)</f>
        <v/>
      </c>
    </row>
    <row r="45" spans="1:13" x14ac:dyDescent="0.25">
      <c r="A45" s="29"/>
      <c r="B45" s="156"/>
      <c r="D45"/>
    </row>
    <row r="46" spans="1:13" x14ac:dyDescent="0.25">
      <c r="C46" s="11"/>
      <c r="D46"/>
      <c r="G46" s="23"/>
      <c r="H46" s="23"/>
    </row>
    <row r="47" spans="1:13" ht="15.6" x14ac:dyDescent="0.3">
      <c r="C47" s="252" t="s">
        <v>239</v>
      </c>
      <c r="D47" s="253"/>
      <c r="E47" s="253"/>
      <c r="F47" s="254"/>
      <c r="G47" s="254"/>
      <c r="H47" s="254"/>
      <c r="I47" s="279" t="s">
        <v>240</v>
      </c>
      <c r="J47" s="253"/>
      <c r="K47" s="253"/>
      <c r="L47" s="255" t="s">
        <v>241</v>
      </c>
    </row>
    <row r="48" spans="1:13" ht="15" customHeight="1" x14ac:dyDescent="0.25">
      <c r="C48" s="256"/>
      <c r="D48" s="301" t="s">
        <v>242</v>
      </c>
      <c r="E48" s="302"/>
      <c r="F48" s="302"/>
      <c r="G48" s="302"/>
      <c r="H48" s="302"/>
      <c r="I48" s="302"/>
      <c r="J48" s="302"/>
      <c r="K48" s="303"/>
      <c r="L48" s="257" t="str">
        <f ca="1">Data!C49</f>
        <v>N/A</v>
      </c>
    </row>
    <row r="49" spans="1:12" ht="34.950000000000003" customHeight="1" x14ac:dyDescent="0.25">
      <c r="A49" s="281" t="s">
        <v>243</v>
      </c>
      <c r="B49" s="26"/>
      <c r="C49" s="258" t="str">
        <f>'Chart 1'!C9</f>
        <v>A1</v>
      </c>
      <c r="D49" s="304" t="str">
        <f>'Chart 1'!D9</f>
        <v>There is a current, signed, dated CalAIM assessment within the member record which has been updated as clinically appropriate by a provider within their scope of practice.</v>
      </c>
      <c r="E49" s="305"/>
      <c r="F49" s="305"/>
      <c r="G49" s="305"/>
      <c r="H49" s="305"/>
      <c r="I49" s="305"/>
      <c r="J49" s="305"/>
      <c r="K49" s="306"/>
      <c r="L49" s="259" t="str">
        <f ca="1">Data!D49</f>
        <v>N/A</v>
      </c>
    </row>
    <row r="50" spans="1:12" ht="47.7" customHeight="1" x14ac:dyDescent="0.25">
      <c r="A50" s="281">
        <v>1</v>
      </c>
      <c r="B50" s="26"/>
      <c r="C50" s="258" t="str">
        <f>'Chart 1'!C10</f>
        <v>A2</v>
      </c>
      <c r="D50" s="304" t="str">
        <f>'Chart 1'!D10</f>
        <v>CalAIM Assessment includes documentation evidencing all required 7 Domains and the mental health related diagnosis(es) or suspected mental health diagnosis(es), including identified substance use disorders are consistent with the information within.</v>
      </c>
      <c r="E50" s="305"/>
      <c r="F50" s="305"/>
      <c r="G50" s="305"/>
      <c r="H50" s="305"/>
      <c r="I50" s="305"/>
      <c r="J50" s="305"/>
      <c r="K50" s="306"/>
      <c r="L50" s="259" t="str">
        <f ca="1">Data!E49</f>
        <v>N/A</v>
      </c>
    </row>
    <row r="51" spans="1:12" ht="34.200000000000003" customHeight="1" x14ac:dyDescent="0.25">
      <c r="A51" s="281" t="s">
        <v>244</v>
      </c>
      <c r="B51" s="26"/>
      <c r="C51" s="258" t="str">
        <f>'Chart 1'!C11</f>
        <v>A3</v>
      </c>
      <c r="D51" s="304" t="str">
        <f>'Chart 1'!D11</f>
        <v>There is a program-specific Diagnosis Document consistent with member presentation in the documentation and current assessment</v>
      </c>
      <c r="E51" s="305"/>
      <c r="F51" s="305"/>
      <c r="G51" s="305"/>
      <c r="H51" s="305"/>
      <c r="I51" s="305"/>
      <c r="J51" s="305"/>
      <c r="K51" s="306"/>
      <c r="L51" s="259" t="str">
        <f ca="1">Data!F49</f>
        <v>N/A</v>
      </c>
    </row>
    <row r="52" spans="1:12" ht="19.95" customHeight="1" x14ac:dyDescent="0.25">
      <c r="A52" s="281">
        <v>1</v>
      </c>
      <c r="C52" s="258" t="str">
        <f>'Chart 1'!C12</f>
        <v>A4</v>
      </c>
      <c r="D52" s="304" t="str">
        <f>'Chart 1'!D12</f>
        <v>The Assessment contains information that reasonably supports access criteria for SMHS. (BHIN 26-002)</v>
      </c>
      <c r="E52" s="305"/>
      <c r="F52" s="305"/>
      <c r="G52" s="305"/>
      <c r="H52" s="305"/>
      <c r="I52" s="305"/>
      <c r="J52" s="305"/>
      <c r="K52" s="306"/>
      <c r="L52" s="259" t="str">
        <f ca="1">Data!G49</f>
        <v>N/A</v>
      </c>
    </row>
    <row r="53" spans="1:12" ht="34.200000000000003" customHeight="1" x14ac:dyDescent="0.25">
      <c r="A53" s="281">
        <v>1</v>
      </c>
      <c r="C53" s="258" t="str">
        <f>'Chart 1'!C13</f>
        <v>A5</v>
      </c>
      <c r="D53" s="304" t="str">
        <f>'Chart 1'!D13</f>
        <v>Outcome measures are completed as required within timelines.  For CYF/TAY: CANS and PSC. For AOA: RMQ, IMR, MORS, LOCUS.</v>
      </c>
      <c r="E53" s="305"/>
      <c r="F53" s="305"/>
      <c r="G53" s="305"/>
      <c r="H53" s="305"/>
      <c r="I53" s="305"/>
      <c r="J53" s="305"/>
      <c r="K53" s="306"/>
      <c r="L53" s="259" t="str">
        <f ca="1">Data!H49</f>
        <v>N/A</v>
      </c>
    </row>
    <row r="54" spans="1:12" ht="48.6" customHeight="1" x14ac:dyDescent="0.25">
      <c r="A54" s="281">
        <v>1</v>
      </c>
      <c r="C54" s="258" t="str">
        <f>'Chart 1'!C14</f>
        <v>A6</v>
      </c>
      <c r="D54" s="304" t="str">
        <f>'Chart 1'!D14</f>
        <v>Documentation demonstrates that members are receiving medically necessary services at the right level of care by completion of the UM/UR process as required. (CYF – completed UM/UR Auth forms:  AOA – completed URC logs and reviews)</v>
      </c>
      <c r="E54" s="305"/>
      <c r="F54" s="305"/>
      <c r="G54" s="305"/>
      <c r="H54" s="305"/>
      <c r="I54" s="305"/>
      <c r="J54" s="305"/>
      <c r="K54" s="306"/>
      <c r="L54" s="259" t="str">
        <f ca="1">Data!I49</f>
        <v>N/A</v>
      </c>
    </row>
    <row r="55" spans="1:12" ht="21" hidden="1" customHeight="1" x14ac:dyDescent="0.25">
      <c r="A55" s="281">
        <v>1</v>
      </c>
      <c r="C55" s="258" t="str">
        <f>'Chart 1'!C15</f>
        <v>A7</v>
      </c>
      <c r="D55" s="304" t="str">
        <f>'Chart 1'!D15</f>
        <v>Hide</v>
      </c>
      <c r="E55" s="305"/>
      <c r="F55" s="305"/>
      <c r="G55" s="305"/>
      <c r="H55" s="305"/>
      <c r="I55" s="305"/>
      <c r="J55" s="305"/>
      <c r="K55" s="306"/>
      <c r="L55" s="257">
        <f>Data!I50</f>
        <v>0</v>
      </c>
    </row>
    <row r="56" spans="1:12" ht="15" customHeight="1" x14ac:dyDescent="0.25">
      <c r="A56" s="281">
        <v>1</v>
      </c>
      <c r="B56" s="26"/>
      <c r="C56" s="256"/>
      <c r="D56" s="301" t="s">
        <v>245</v>
      </c>
      <c r="E56" s="302"/>
      <c r="F56" s="302"/>
      <c r="G56" s="302"/>
      <c r="H56" s="302"/>
      <c r="I56" s="302"/>
      <c r="J56" s="302"/>
      <c r="K56" s="303"/>
      <c r="L56" s="257" t="str">
        <f ca="1">Data!K49</f>
        <v>N/A</v>
      </c>
    </row>
    <row r="57" spans="1:12" ht="30.6" customHeight="1" x14ac:dyDescent="0.25">
      <c r="A57" s="281" t="s">
        <v>244</v>
      </c>
      <c r="B57" s="26"/>
      <c r="C57" s="258" t="str">
        <f>'Chart 1'!C17</f>
        <v>PL1</v>
      </c>
      <c r="D57" s="304" t="str">
        <f>'Chart 1'!D17</f>
        <v>A Problem List was created (and/or documented that it was reviewed) that includes the member’s symptoms, conditions and/or risk factors identified through treatment</v>
      </c>
      <c r="E57" s="305"/>
      <c r="F57" s="305"/>
      <c r="G57" s="305"/>
      <c r="H57" s="305"/>
      <c r="I57" s="305"/>
      <c r="J57" s="305"/>
      <c r="K57" s="306"/>
      <c r="L57" s="113" t="str">
        <f ca="1">Data!L49</f>
        <v>N/A</v>
      </c>
    </row>
    <row r="58" spans="1:12" ht="31.95" customHeight="1" x14ac:dyDescent="0.25">
      <c r="A58" s="281" t="s">
        <v>244</v>
      </c>
      <c r="B58" s="26"/>
      <c r="C58" s="258" t="str">
        <f>'Chart 1'!C18</f>
        <v>PL2</v>
      </c>
      <c r="D58" s="304" t="str">
        <f>'Chart 1'!D18</f>
        <v>The Problem List is updated at any time there is a relevant change to the beneficiary's condition and presently reflects the current member needs, including clinically indicated social determinants of health and/or z-codes.</v>
      </c>
      <c r="E58" s="305"/>
      <c r="F58" s="305"/>
      <c r="G58" s="305"/>
      <c r="H58" s="305"/>
      <c r="I58" s="305"/>
      <c r="J58" s="305"/>
      <c r="K58" s="306"/>
      <c r="L58" s="113" t="str">
        <f ca="1">Data!M49</f>
        <v>N/A</v>
      </c>
    </row>
    <row r="59" spans="1:12" ht="15" customHeight="1" x14ac:dyDescent="0.25">
      <c r="A59" s="281" t="s">
        <v>244</v>
      </c>
      <c r="C59" s="256"/>
      <c r="D59" s="301" t="s">
        <v>246</v>
      </c>
      <c r="E59" s="302"/>
      <c r="F59" s="302"/>
      <c r="G59" s="302"/>
      <c r="H59" s="302"/>
      <c r="I59" s="302"/>
      <c r="J59" s="302"/>
      <c r="K59" s="303"/>
      <c r="L59" s="257" t="str">
        <f ca="1">Data!N49</f>
        <v>N/A</v>
      </c>
    </row>
    <row r="60" spans="1:12" ht="36.6" customHeight="1" x14ac:dyDescent="0.25">
      <c r="A60" s="281" t="s">
        <v>243</v>
      </c>
      <c r="B60" s="26"/>
      <c r="C60" s="258" t="s">
        <v>101</v>
      </c>
      <c r="D60" s="304" t="str">
        <f>'Chart 1'!D20</f>
        <v>Services and members that require a formal care plan (TCM, ICC, TFC, PSS services and Medicare members) are completed within required timelines and co-signed as necessary</v>
      </c>
      <c r="E60" s="305"/>
      <c r="F60" s="305"/>
      <c r="G60" s="305"/>
      <c r="H60" s="305"/>
      <c r="I60" s="305"/>
      <c r="J60" s="305"/>
      <c r="K60" s="306"/>
      <c r="L60" s="113" t="str">
        <f ca="1">Data!O49</f>
        <v>N/A</v>
      </c>
    </row>
    <row r="61" spans="1:12" ht="32.700000000000003" customHeight="1" x14ac:dyDescent="0.25">
      <c r="A61" s="281" t="s">
        <v>243</v>
      </c>
      <c r="B61" s="26"/>
      <c r="C61" s="258" t="s">
        <v>102</v>
      </c>
      <c r="D61" s="304" t="str">
        <f>'Chart 1'!D21</f>
        <v>Services and members requiring a formal care plan are updated as clinically indicated including at any change to member's treatment plan as evidenced within the member record</v>
      </c>
      <c r="E61" s="305"/>
      <c r="F61" s="305"/>
      <c r="G61" s="305"/>
      <c r="H61" s="305"/>
      <c r="I61" s="305"/>
      <c r="J61" s="305"/>
      <c r="K61" s="306"/>
      <c r="L61" s="113" t="str">
        <f ca="1">Data!P49</f>
        <v>N/A</v>
      </c>
    </row>
    <row r="62" spans="1:12" ht="50.7" hidden="1" customHeight="1" x14ac:dyDescent="0.25">
      <c r="C62" s="258" t="s">
        <v>103</v>
      </c>
      <c r="D62" s="304" t="str">
        <f>'Chart 1'!D22</f>
        <v>Hide</v>
      </c>
      <c r="E62" s="305"/>
      <c r="F62" s="305"/>
      <c r="G62" s="305"/>
      <c r="H62" s="305"/>
      <c r="I62" s="305"/>
      <c r="J62" s="305"/>
      <c r="K62" s="306"/>
      <c r="L62" s="113" t="str">
        <f ca="1">Data!Q49</f>
        <v>N/A</v>
      </c>
    </row>
    <row r="63" spans="1:12" ht="15" customHeight="1" x14ac:dyDescent="0.25">
      <c r="A63" s="281" t="s">
        <v>247</v>
      </c>
      <c r="B63" s="26"/>
      <c r="C63" s="256"/>
      <c r="D63" s="301" t="s">
        <v>248</v>
      </c>
      <c r="E63" s="302"/>
      <c r="F63" s="302"/>
      <c r="G63" s="302"/>
      <c r="H63" s="302"/>
      <c r="I63" s="302"/>
      <c r="J63" s="302"/>
      <c r="K63" s="303"/>
      <c r="L63" s="257" t="str">
        <f ca="1">Data!R49</f>
        <v>N/A</v>
      </c>
    </row>
    <row r="64" spans="1:12" ht="33.6" customHeight="1" x14ac:dyDescent="0.25">
      <c r="A64" s="281" t="s">
        <v>244</v>
      </c>
      <c r="B64" s="26"/>
      <c r="C64" s="260" t="s">
        <v>105</v>
      </c>
      <c r="D64" s="304" t="str">
        <f>'Chart 1'!D24</f>
        <v>Documentation is free of evidence of fraud, waste, or abuse. If no, identify the claims in the Services Addendum Table.*</v>
      </c>
      <c r="E64" s="305"/>
      <c r="F64" s="305"/>
      <c r="G64" s="305"/>
      <c r="H64" s="305"/>
      <c r="I64" s="305"/>
      <c r="J64" s="305"/>
      <c r="K64" s="306"/>
      <c r="L64" s="113" t="str">
        <f ca="1">Data!S49</f>
        <v>N/A</v>
      </c>
    </row>
    <row r="65" spans="1:12" ht="33.6" customHeight="1" x14ac:dyDescent="0.25">
      <c r="A65" s="281" t="s">
        <v>244</v>
      </c>
      <c r="B65" s="26"/>
      <c r="C65" s="260" t="s">
        <v>40</v>
      </c>
      <c r="D65" s="304" t="str">
        <f>'Chart 1'!D25</f>
        <v>There is documentation of a valid, allowable service within scope of provider for every claim billed within the review period. If no, identify the affected services for correction or disallowance in the Services Addendum Table.</v>
      </c>
      <c r="E65" s="305"/>
      <c r="F65" s="305"/>
      <c r="G65" s="305"/>
      <c r="H65" s="305"/>
      <c r="I65" s="305"/>
      <c r="J65" s="305"/>
      <c r="K65" s="306"/>
      <c r="L65" s="113" t="str">
        <f ca="1">Data!T49</f>
        <v>N/A</v>
      </c>
    </row>
    <row r="66" spans="1:12" ht="47.7" customHeight="1" x14ac:dyDescent="0.25">
      <c r="A66" s="281" t="s">
        <v>243</v>
      </c>
      <c r="B66" s="26"/>
      <c r="C66" s="260" t="s">
        <v>106</v>
      </c>
      <c r="D66" s="304" t="str">
        <f>'Chart 1'!D26</f>
        <v>The procedure code/add on code(s) selected match the service/activities described in the progress notes, and all service indicators accurately reflect the service documentation. *Any services requiring correction will be added to the Service Addendum table.</v>
      </c>
      <c r="E66" s="305"/>
      <c r="F66" s="305"/>
      <c r="G66" s="305"/>
      <c r="H66" s="305"/>
      <c r="I66" s="305"/>
      <c r="J66" s="305"/>
      <c r="K66" s="306"/>
      <c r="L66" s="113" t="str">
        <f ca="1">Data!U49</f>
        <v>N/A</v>
      </c>
    </row>
    <row r="67" spans="1:12" ht="52.2" customHeight="1" x14ac:dyDescent="0.25">
      <c r="A67" s="281" t="s">
        <v>243</v>
      </c>
      <c r="B67" s="26"/>
      <c r="C67" s="260" t="s">
        <v>107</v>
      </c>
      <c r="D67" s="30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67" s="305"/>
      <c r="F67" s="305"/>
      <c r="G67" s="305"/>
      <c r="H67" s="305"/>
      <c r="I67" s="305"/>
      <c r="J67" s="305"/>
      <c r="K67" s="306"/>
      <c r="L67" s="113" t="str">
        <f ca="1">Data!V49</f>
        <v>N/A</v>
      </c>
    </row>
    <row r="68" spans="1:12" ht="49.95" customHeight="1" x14ac:dyDescent="0.25">
      <c r="A68" s="281" t="s">
        <v>244</v>
      </c>
      <c r="B68" s="26"/>
      <c r="C68" s="260" t="s">
        <v>108</v>
      </c>
      <c r="D68" s="30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68" s="305"/>
      <c r="F68" s="305"/>
      <c r="G68" s="305"/>
      <c r="H68" s="305"/>
      <c r="I68" s="305"/>
      <c r="J68" s="305"/>
      <c r="K68" s="306"/>
      <c r="L68" s="113" t="str">
        <f ca="1">Data!W49</f>
        <v>N/A</v>
      </c>
    </row>
    <row r="69" spans="1:12" ht="66" customHeight="1" x14ac:dyDescent="0.25">
      <c r="A69" s="281" t="s">
        <v>247</v>
      </c>
      <c r="B69" s="26"/>
      <c r="C69" s="260" t="s">
        <v>109</v>
      </c>
      <c r="D69" s="30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69" s="305"/>
      <c r="F69" s="305"/>
      <c r="G69" s="305"/>
      <c r="H69" s="305"/>
      <c r="I69" s="305"/>
      <c r="J69" s="305"/>
      <c r="K69" s="306"/>
      <c r="L69" s="113" t="str">
        <f ca="1">Data!X49</f>
        <v>N/A</v>
      </c>
    </row>
    <row r="70" spans="1:12" ht="49.95" customHeight="1" x14ac:dyDescent="0.25">
      <c r="A70" s="281" t="s">
        <v>244</v>
      </c>
      <c r="B70" s="26"/>
      <c r="C70" s="260" t="s">
        <v>110</v>
      </c>
      <c r="D70" s="304" t="str">
        <f>'Chart 1'!D30</f>
        <v>For services involving more than one server, documentation includes: the names of each provider, the clinically compelling reason for each provider's participation, any specific intervention/contribution, and any specific billed time attributed to each provider.</v>
      </c>
      <c r="E70" s="305"/>
      <c r="F70" s="305"/>
      <c r="G70" s="305"/>
      <c r="H70" s="305"/>
      <c r="I70" s="305"/>
      <c r="J70" s="305"/>
      <c r="K70" s="306"/>
      <c r="L70" s="113" t="str">
        <f ca="1">Data!Y49</f>
        <v>N/A</v>
      </c>
    </row>
    <row r="71" spans="1:12" ht="32.700000000000003" customHeight="1" x14ac:dyDescent="0.25">
      <c r="A71" s="281" t="s">
        <v>247</v>
      </c>
      <c r="B71" s="26"/>
      <c r="C71" s="260" t="s">
        <v>111</v>
      </c>
      <c r="D71" s="304" t="str">
        <f>'Chart 1'!D31</f>
        <v>All progress notes include typed or legibly printed provider name and credentials, signature of the service provider and their co-signer, if applicable, and date of signature(s).</v>
      </c>
      <c r="E71" s="305"/>
      <c r="F71" s="305"/>
      <c r="G71" s="305"/>
      <c r="H71" s="305"/>
      <c r="I71" s="305"/>
      <c r="J71" s="305"/>
      <c r="K71" s="306"/>
      <c r="L71" s="113" t="str">
        <f ca="1">Data!Z49</f>
        <v>N/A</v>
      </c>
    </row>
    <row r="72" spans="1:12" ht="66" customHeight="1" x14ac:dyDescent="0.25">
      <c r="A72" s="281" t="s">
        <v>244</v>
      </c>
      <c r="B72" s="26"/>
      <c r="C72" s="260" t="s">
        <v>112</v>
      </c>
      <c r="D72" s="30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72" s="305"/>
      <c r="F72" s="305"/>
      <c r="G72" s="305"/>
      <c r="H72" s="305"/>
      <c r="I72" s="305"/>
      <c r="J72" s="305"/>
      <c r="K72" s="306"/>
      <c r="L72" s="113" t="str">
        <f ca="1">Data!AA49</f>
        <v>N/A</v>
      </c>
    </row>
    <row r="73" spans="1:12" ht="37.5" customHeight="1" x14ac:dyDescent="0.25">
      <c r="A73" s="281">
        <v>1</v>
      </c>
      <c r="B73" s="26"/>
      <c r="C73" s="260" t="s">
        <v>113</v>
      </c>
      <c r="D73" s="304" t="str">
        <f>'Chart 1'!D33</f>
        <v>Informed consent for psychotropic medication(s) is documented within MD notes any time a medication is added or changed. If applicable, JV220 is present for applicable minor clients receiving medication.</v>
      </c>
      <c r="E73" s="305"/>
      <c r="F73" s="305"/>
      <c r="G73" s="305"/>
      <c r="H73" s="305"/>
      <c r="I73" s="305"/>
      <c r="J73" s="305"/>
      <c r="K73" s="306"/>
      <c r="L73" s="113" t="str">
        <f ca="1">Data!AB49</f>
        <v>N/A</v>
      </c>
    </row>
    <row r="74" spans="1:12" ht="37.5" customHeight="1" x14ac:dyDescent="0.25">
      <c r="C74" s="260" t="s">
        <v>114</v>
      </c>
      <c r="D74" s="304" t="str">
        <f>'Chart 1'!D34</f>
        <v>TFC Only*. TFC Daily progress notes are completed and entered for each day TFC Service(s) provided. TFC Daily Progress Note has been reviewed and signed by the TFC Clinical Lead.</v>
      </c>
      <c r="E74" s="305"/>
      <c r="F74" s="305"/>
      <c r="G74" s="305"/>
      <c r="H74" s="305"/>
      <c r="I74" s="305"/>
      <c r="J74" s="305"/>
      <c r="K74" s="306"/>
      <c r="L74" s="113" t="str">
        <f ca="1">Data!AC49</f>
        <v>N/A</v>
      </c>
    </row>
    <row r="75" spans="1:12" ht="16.95" hidden="1" customHeight="1" x14ac:dyDescent="0.25">
      <c r="A75" s="281">
        <v>1</v>
      </c>
      <c r="C75" s="260" t="s">
        <v>115</v>
      </c>
      <c r="D75" s="304" t="str">
        <f>'Chart 1'!D35</f>
        <v>Hide</v>
      </c>
      <c r="E75" s="305"/>
      <c r="F75" s="305"/>
      <c r="G75" s="305"/>
      <c r="H75" s="305"/>
      <c r="I75" s="305"/>
      <c r="J75" s="305"/>
      <c r="K75" s="306"/>
      <c r="L75" s="113" t="str">
        <f ca="1">Data!AD49</f>
        <v>N/A</v>
      </c>
    </row>
    <row r="76" spans="1:12" ht="16.95" hidden="1" customHeight="1" x14ac:dyDescent="0.25">
      <c r="A76" s="281"/>
      <c r="C76" s="260" t="s">
        <v>116</v>
      </c>
      <c r="D76" s="304" t="str">
        <f>'Chart 1'!D36</f>
        <v>Hide</v>
      </c>
      <c r="E76" s="305"/>
      <c r="F76" s="305"/>
      <c r="G76" s="305"/>
      <c r="H76" s="305"/>
      <c r="I76" s="305"/>
      <c r="J76" s="305"/>
      <c r="K76" s="306"/>
      <c r="L76" s="113" t="str">
        <f ca="1">Data!AE49</f>
        <v>N/A</v>
      </c>
    </row>
    <row r="77" spans="1:12" ht="16.95" hidden="1" customHeight="1" x14ac:dyDescent="0.25">
      <c r="A77" s="281"/>
      <c r="C77" s="260" t="s">
        <v>117</v>
      </c>
      <c r="D77" s="304" t="str">
        <f>'Chart 1'!D37</f>
        <v>Hide</v>
      </c>
      <c r="E77" s="305"/>
      <c r="F77" s="305"/>
      <c r="G77" s="305"/>
      <c r="H77" s="305"/>
      <c r="I77" s="305"/>
      <c r="J77" s="305"/>
      <c r="K77" s="306"/>
      <c r="L77" s="113" t="str">
        <f ca="1">Data!AF49</f>
        <v>N/A</v>
      </c>
    </row>
    <row r="78" spans="1:12" ht="15" customHeight="1" x14ac:dyDescent="0.25">
      <c r="A78" s="281" t="s">
        <v>244</v>
      </c>
      <c r="B78" s="26"/>
      <c r="C78" s="256"/>
      <c r="D78" s="301" t="s">
        <v>249</v>
      </c>
      <c r="E78" s="302"/>
      <c r="F78" s="302"/>
      <c r="G78" s="302"/>
      <c r="H78" s="302"/>
      <c r="I78" s="302"/>
      <c r="J78" s="302"/>
      <c r="K78" s="303"/>
      <c r="L78" s="261" t="str">
        <f ca="1">Data!AG49</f>
        <v>N/A</v>
      </c>
    </row>
    <row r="79" spans="1:12" ht="34.200000000000003" customHeight="1" x14ac:dyDescent="0.25">
      <c r="A79" s="281">
        <v>1</v>
      </c>
      <c r="C79" s="54" t="s">
        <v>119</v>
      </c>
      <c r="D79" s="304" t="str">
        <f>'Chart 1'!D39</f>
        <v>Evidence of required intake forms: the CSI Standalone and ASCMI form, are obtained, updated as clinically indicated, and present in the member record.</v>
      </c>
      <c r="E79" s="305"/>
      <c r="F79" s="305"/>
      <c r="G79" s="305"/>
      <c r="H79" s="305"/>
      <c r="I79" s="305"/>
      <c r="J79" s="305"/>
      <c r="K79" s="306"/>
      <c r="L79" s="113" t="str">
        <f ca="1">Data!AH49</f>
        <v>N/A</v>
      </c>
    </row>
    <row r="80" spans="1:12" ht="36" customHeight="1" x14ac:dyDescent="0.25">
      <c r="A80" s="281" t="s">
        <v>247</v>
      </c>
      <c r="B80" s="26"/>
      <c r="C80" s="54" t="s">
        <v>120</v>
      </c>
      <c r="D80" s="304" t="str">
        <f>'Chart 1'!D40</f>
        <v xml:space="preserve">For members with identified risk for safety issues, documentation in the medical record evidenced assessment and clinical monitoring appropriate to level of risk. </v>
      </c>
      <c r="E80" s="305"/>
      <c r="F80" s="305"/>
      <c r="G80" s="305"/>
      <c r="H80" s="305"/>
      <c r="I80" s="305"/>
      <c r="J80" s="305"/>
      <c r="K80" s="306"/>
      <c r="L80" s="113" t="str">
        <f ca="1">Data!AI49</f>
        <v>N/A</v>
      </c>
    </row>
    <row r="81" spans="1:12" ht="49.95" customHeight="1" x14ac:dyDescent="0.25">
      <c r="A81" s="281" t="s">
        <v>244</v>
      </c>
      <c r="C81" s="54" t="s">
        <v>121</v>
      </c>
      <c r="D81" s="304" t="str">
        <f>'Chart 1'!D41</f>
        <v>Within the past year (from date of current QAPR), when a member has been discharged from a 24 hour facility (Hospital, IMD, PHF) a follow up appointment and risk assessment has been completed within 72 hours of discharge with the member.</v>
      </c>
      <c r="E81" s="305"/>
      <c r="F81" s="305"/>
      <c r="G81" s="305"/>
      <c r="H81" s="305"/>
      <c r="I81" s="305"/>
      <c r="J81" s="305"/>
      <c r="K81" s="306"/>
      <c r="L81" s="113" t="str">
        <f ca="1">Data!AJ49</f>
        <v>N/A</v>
      </c>
    </row>
    <row r="82" spans="1:12" ht="51.6" customHeight="1" x14ac:dyDescent="0.25">
      <c r="A82" s="281">
        <v>1</v>
      </c>
      <c r="C82" s="54" t="s">
        <v>122</v>
      </c>
      <c r="D82" s="304" t="str">
        <f>'Chart 1'!D42</f>
        <v>If the member is dx with a co-occurring substance use disorder or a physical health issue related to their mental health, documentation in the medical record indicates appropriate treatment approaches, referrals and/or education as clinically indicated.</v>
      </c>
      <c r="E82" s="305"/>
      <c r="F82" s="305"/>
      <c r="G82" s="305"/>
      <c r="H82" s="305"/>
      <c r="I82" s="305"/>
      <c r="J82" s="305"/>
      <c r="K82" s="306"/>
      <c r="L82" s="113" t="str">
        <f ca="1">Data!AK49</f>
        <v>N/A</v>
      </c>
    </row>
    <row r="83" spans="1:12" ht="37.200000000000003" customHeight="1" x14ac:dyDescent="0.25">
      <c r="A83" s="281">
        <v>1</v>
      </c>
      <c r="C83" s="54" t="s">
        <v>123</v>
      </c>
      <c r="D83" s="304" t="str">
        <f>'Chart 1'!D43</f>
        <v>The member records include evidence of care coordination across providers, agencies, county systems. If a member discharges, is there appropriate care coordination and referrals are documented in the discharge summary.</v>
      </c>
      <c r="E83" s="305"/>
      <c r="F83" s="305"/>
      <c r="G83" s="305"/>
      <c r="H83" s="305"/>
      <c r="I83" s="305"/>
      <c r="J83" s="305"/>
      <c r="K83" s="306"/>
      <c r="L83" s="113" t="str">
        <f ca="1">Data!AL49</f>
        <v>N/A</v>
      </c>
    </row>
    <row r="84" spans="1:12" ht="51.6" customHeight="1" x14ac:dyDescent="0.25">
      <c r="A84" s="281"/>
      <c r="C84" s="308" t="s">
        <v>124</v>
      </c>
      <c r="D84" s="309" t="str">
        <f>'Chart 1'!D44</f>
        <v>If member is receiving ICC, TFC and/or IHBS services, the member records contain documentation that a Child and Family Team (CFT) meeting(s) have occurred every 90 days, or, there is documentation as to why timelines were not met, reasons for postponement, and efforts to reschedule. (Child &amp; Family programs Only)</v>
      </c>
      <c r="E84" s="310"/>
      <c r="F84" s="310"/>
      <c r="G84" s="310"/>
      <c r="H84" s="310"/>
      <c r="I84" s="310"/>
      <c r="J84" s="310"/>
      <c r="K84" s="311"/>
      <c r="L84" s="312" t="str">
        <f ca="1">Data!AM49</f>
        <v>N/A</v>
      </c>
    </row>
    <row r="85" spans="1:12" s="307" customFormat="1" ht="37.200000000000003" customHeight="1" x14ac:dyDescent="0.25">
      <c r="C85" s="308" t="s">
        <v>125</v>
      </c>
      <c r="D85" s="309" t="str">
        <f>'Chart 1'!D45</f>
        <v>If receiving telehealth services, member has a completed telehealth consent within their chart prior to first rendered telehealth service</v>
      </c>
      <c r="E85" s="310"/>
      <c r="F85" s="310"/>
      <c r="G85" s="310"/>
      <c r="H85" s="310"/>
      <c r="I85" s="310"/>
      <c r="J85" s="310"/>
      <c r="K85" s="311"/>
      <c r="L85" s="312">
        <f>Data!AM50</f>
        <v>0</v>
      </c>
    </row>
    <row r="86" spans="1:12" s="307" customFormat="1" ht="22.2" hidden="1" customHeight="1" x14ac:dyDescent="0.25">
      <c r="A86" s="307" t="s">
        <v>244</v>
      </c>
      <c r="C86" s="308" t="s">
        <v>126</v>
      </c>
      <c r="D86" s="309" t="str">
        <f>'Chart 1'!D46</f>
        <v>Hide</v>
      </c>
      <c r="E86" s="310"/>
      <c r="F86" s="310"/>
      <c r="G86" s="310"/>
      <c r="H86" s="310"/>
      <c r="I86" s="310"/>
      <c r="J86" s="310"/>
      <c r="K86" s="311"/>
      <c r="L86" s="312">
        <f>Data!AM51</f>
        <v>0</v>
      </c>
    </row>
    <row r="87" spans="1:12" s="307" customFormat="1" ht="22.2" hidden="1" customHeight="1" x14ac:dyDescent="0.25">
      <c r="C87" s="308" t="s">
        <v>127</v>
      </c>
      <c r="D87" s="309" t="str">
        <f>'Chart 1'!D47</f>
        <v>Hide</v>
      </c>
      <c r="E87" s="310"/>
      <c r="F87" s="310"/>
      <c r="G87" s="310"/>
      <c r="H87" s="310"/>
      <c r="I87" s="310"/>
      <c r="J87" s="310"/>
      <c r="K87" s="311"/>
      <c r="L87" s="312">
        <f>Data!AM52</f>
        <v>0</v>
      </c>
    </row>
    <row r="88" spans="1:12" s="307" customFormat="1" ht="22.2" hidden="1" customHeight="1" x14ac:dyDescent="0.25">
      <c r="C88" s="308" t="s">
        <v>128</v>
      </c>
      <c r="D88" s="309" t="str">
        <f>'Chart 1'!D48</f>
        <v>Hide</v>
      </c>
      <c r="E88" s="310"/>
      <c r="F88" s="310"/>
      <c r="G88" s="310"/>
      <c r="H88" s="310"/>
      <c r="I88" s="310"/>
      <c r="J88" s="310"/>
      <c r="K88" s="311"/>
      <c r="L88" s="312">
        <f>Data!AM53</f>
        <v>0</v>
      </c>
    </row>
    <row r="89" spans="1:12" x14ac:dyDescent="0.25">
      <c r="C89" s="11"/>
      <c r="E89" s="11"/>
      <c r="F89" s="11"/>
      <c r="G89" s="11"/>
      <c r="H89" s="11"/>
      <c r="I89" s="11"/>
      <c r="J89" s="11"/>
      <c r="K89" s="11"/>
      <c r="L89" s="11"/>
    </row>
    <row r="90" spans="1:12" x14ac:dyDescent="0.25">
      <c r="C90" s="11"/>
      <c r="E90" s="11"/>
      <c r="F90" s="11"/>
      <c r="G90" s="11"/>
      <c r="H90" s="11"/>
      <c r="I90" s="11"/>
      <c r="J90" s="11"/>
      <c r="K90" s="11"/>
      <c r="L90" s="11"/>
    </row>
    <row r="91" spans="1:12" x14ac:dyDescent="0.25">
      <c r="C91" s="11"/>
      <c r="E91" s="11"/>
      <c r="F91" s="11"/>
      <c r="G91" s="11"/>
      <c r="H91" s="11"/>
      <c r="I91" s="11"/>
      <c r="J91" s="11"/>
      <c r="K91" s="11"/>
      <c r="L91" s="11"/>
    </row>
    <row r="92" spans="1:12" x14ac:dyDescent="0.25">
      <c r="C92" s="11"/>
      <c r="E92" s="11"/>
      <c r="F92" s="11"/>
      <c r="G92" s="11"/>
      <c r="H92" s="11"/>
      <c r="I92" s="11"/>
      <c r="J92" s="11"/>
      <c r="K92" s="11"/>
      <c r="L92" s="11"/>
    </row>
    <row r="93" spans="1:12" x14ac:dyDescent="0.25">
      <c r="C93" s="11"/>
      <c r="E93" s="11"/>
      <c r="F93" s="11"/>
      <c r="G93" s="11"/>
      <c r="H93" s="11"/>
      <c r="I93" s="11"/>
      <c r="J93" s="11"/>
      <c r="K93" s="11"/>
      <c r="L93" s="11"/>
    </row>
    <row r="94" spans="1:12" x14ac:dyDescent="0.25">
      <c r="C94" s="11"/>
      <c r="E94" s="11"/>
      <c r="F94" s="11"/>
      <c r="G94" s="11"/>
      <c r="H94" s="11"/>
      <c r="I94" s="11"/>
      <c r="J94" s="11"/>
      <c r="K94" s="11"/>
      <c r="L94" s="11"/>
    </row>
    <row r="95" spans="1:12" x14ac:dyDescent="0.25">
      <c r="C95" s="11"/>
      <c r="E95" s="11"/>
      <c r="F95" s="11"/>
      <c r="G95" s="11"/>
      <c r="H95" s="11"/>
      <c r="I95" s="11"/>
      <c r="J95" s="11"/>
      <c r="K95" s="11"/>
      <c r="L95" s="11"/>
    </row>
    <row r="96" spans="1:12" x14ac:dyDescent="0.25">
      <c r="C96" s="11"/>
      <c r="E96" s="11"/>
      <c r="F96" s="11"/>
      <c r="G96" s="11"/>
      <c r="H96" s="11"/>
      <c r="I96" s="11"/>
      <c r="J96" s="11"/>
      <c r="K96" s="11"/>
      <c r="L96" s="11"/>
    </row>
    <row r="97" spans="3:12" x14ac:dyDescent="0.25">
      <c r="C97" s="11"/>
      <c r="E97" s="11"/>
      <c r="F97" s="11"/>
      <c r="G97" s="11"/>
      <c r="H97" s="11"/>
      <c r="I97" s="11"/>
      <c r="J97" s="11"/>
      <c r="K97" s="11"/>
      <c r="L97" s="11"/>
    </row>
    <row r="98" spans="3:12" x14ac:dyDescent="0.25">
      <c r="C98" s="11"/>
      <c r="E98" s="11"/>
      <c r="F98" s="11"/>
      <c r="G98" s="11"/>
      <c r="H98" s="11"/>
      <c r="I98" s="11"/>
      <c r="J98" s="11"/>
      <c r="K98" s="11"/>
      <c r="L98" s="11"/>
    </row>
    <row r="99" spans="3:12" x14ac:dyDescent="0.25">
      <c r="C99" s="11"/>
      <c r="E99" s="11"/>
      <c r="F99" s="11"/>
      <c r="G99" s="11"/>
      <c r="H99" s="11"/>
      <c r="I99" s="11"/>
      <c r="J99" s="11"/>
      <c r="K99" s="11"/>
      <c r="L99" s="11"/>
    </row>
    <row r="100" spans="3:12" x14ac:dyDescent="0.25">
      <c r="C100" s="11"/>
      <c r="E100" s="11"/>
      <c r="F100" s="11"/>
      <c r="G100" s="11"/>
      <c r="H100" s="11"/>
      <c r="I100" s="11"/>
      <c r="J100" s="11"/>
      <c r="K100" s="11"/>
      <c r="L100" s="11"/>
    </row>
    <row r="101" spans="3:12" x14ac:dyDescent="0.25">
      <c r="C101" s="11"/>
      <c r="E101" s="11"/>
      <c r="F101" s="11"/>
      <c r="G101" s="11"/>
      <c r="H101" s="11"/>
      <c r="I101" s="11"/>
      <c r="J101" s="11"/>
      <c r="K101" s="11"/>
      <c r="L101" s="11"/>
    </row>
    <row r="102" spans="3:12" x14ac:dyDescent="0.25">
      <c r="C102" s="11"/>
      <c r="E102" s="11"/>
      <c r="F102" s="11"/>
      <c r="G102" s="11"/>
      <c r="H102" s="11"/>
      <c r="I102" s="11"/>
      <c r="J102" s="11"/>
      <c r="K102" s="11"/>
      <c r="L102" s="11"/>
    </row>
    <row r="103" spans="3:12" x14ac:dyDescent="0.25">
      <c r="C103" s="11"/>
      <c r="E103" s="11"/>
      <c r="F103" s="11"/>
      <c r="G103" s="11"/>
      <c r="H103" s="11"/>
      <c r="I103" s="11"/>
      <c r="J103" s="11"/>
      <c r="K103" s="11"/>
      <c r="L103" s="11"/>
    </row>
    <row r="104" spans="3:12" x14ac:dyDescent="0.25">
      <c r="C104" s="11"/>
      <c r="E104" s="11"/>
      <c r="F104" s="11"/>
      <c r="G104" s="11"/>
      <c r="H104" s="11"/>
      <c r="I104" s="11"/>
      <c r="J104" s="11"/>
      <c r="K104" s="11"/>
      <c r="L104" s="11"/>
    </row>
    <row r="105" spans="3:12" x14ac:dyDescent="0.25">
      <c r="C105" s="11"/>
      <c r="E105" s="11"/>
      <c r="F105" s="11"/>
      <c r="G105" s="11"/>
      <c r="H105" s="11"/>
      <c r="I105" s="11"/>
      <c r="J105" s="11"/>
      <c r="K105" s="11"/>
      <c r="L105" s="11"/>
    </row>
    <row r="106" spans="3:12" x14ac:dyDescent="0.25">
      <c r="C106" s="11"/>
      <c r="E106" s="11"/>
      <c r="F106" s="11"/>
      <c r="G106" s="11"/>
      <c r="H106" s="11"/>
      <c r="I106" s="11"/>
      <c r="J106" s="11"/>
      <c r="K106" s="11"/>
      <c r="L106" s="11"/>
    </row>
    <row r="107" spans="3:12" x14ac:dyDescent="0.25">
      <c r="C107" s="11"/>
      <c r="E107" s="11"/>
      <c r="F107" s="11"/>
      <c r="G107" s="11"/>
      <c r="H107" s="11"/>
      <c r="I107" s="11"/>
      <c r="J107" s="11"/>
      <c r="K107" s="11"/>
      <c r="L107" s="11"/>
    </row>
    <row r="108" spans="3:12" x14ac:dyDescent="0.25">
      <c r="C108" s="11"/>
      <c r="E108" s="11"/>
      <c r="F108" s="11"/>
      <c r="G108" s="11"/>
      <c r="H108" s="11"/>
      <c r="I108" s="11"/>
      <c r="J108" s="11"/>
      <c r="K108" s="11"/>
      <c r="L108" s="11"/>
    </row>
    <row r="109" spans="3:12" x14ac:dyDescent="0.25">
      <c r="C109" s="11"/>
      <c r="E109" s="11"/>
      <c r="F109" s="11"/>
      <c r="G109" s="11"/>
      <c r="H109" s="11"/>
      <c r="I109" s="11"/>
      <c r="J109" s="11"/>
      <c r="K109" s="11"/>
      <c r="L109" s="11"/>
    </row>
    <row r="110" spans="3:12" x14ac:dyDescent="0.25">
      <c r="C110" s="11"/>
      <c r="E110" s="11"/>
      <c r="F110" s="11"/>
      <c r="G110" s="11"/>
      <c r="H110" s="11"/>
      <c r="I110" s="11"/>
      <c r="J110" s="11"/>
      <c r="K110" s="11"/>
      <c r="L110" s="11"/>
    </row>
    <row r="111" spans="3:12" x14ac:dyDescent="0.25">
      <c r="C111" s="11"/>
      <c r="E111" s="11"/>
      <c r="F111" s="11"/>
      <c r="G111" s="11"/>
      <c r="H111" s="11"/>
      <c r="I111" s="11"/>
      <c r="J111" s="11"/>
      <c r="K111" s="11"/>
      <c r="L111" s="11"/>
    </row>
    <row r="112" spans="3:12" x14ac:dyDescent="0.25">
      <c r="C112" s="11"/>
      <c r="E112" s="11"/>
      <c r="F112" s="11"/>
      <c r="G112" s="11"/>
      <c r="H112" s="11"/>
      <c r="I112" s="11"/>
      <c r="J112" s="11"/>
      <c r="K112" s="11"/>
      <c r="L112" s="11"/>
    </row>
    <row r="113" spans="3:12" x14ac:dyDescent="0.25">
      <c r="C113" s="11"/>
      <c r="E113" s="11"/>
      <c r="F113" s="11"/>
      <c r="G113" s="11"/>
      <c r="H113" s="11"/>
      <c r="I113" s="11"/>
      <c r="J113" s="11"/>
      <c r="K113" s="11"/>
      <c r="L113" s="11"/>
    </row>
    <row r="114" spans="3:12" x14ac:dyDescent="0.25">
      <c r="C114" s="11"/>
      <c r="E114" s="11"/>
      <c r="F114" s="11"/>
      <c r="G114" s="11"/>
      <c r="H114" s="11"/>
      <c r="I114" s="11"/>
      <c r="J114" s="11"/>
      <c r="K114" s="11"/>
      <c r="L114" s="11"/>
    </row>
    <row r="115" spans="3:12" x14ac:dyDescent="0.25">
      <c r="C115" s="11"/>
      <c r="E115" s="11"/>
      <c r="F115" s="11"/>
      <c r="G115" s="11"/>
      <c r="H115" s="11"/>
      <c r="I115" s="11"/>
      <c r="J115" s="11"/>
      <c r="K115" s="11"/>
      <c r="L115" s="11"/>
    </row>
    <row r="116" spans="3:12" x14ac:dyDescent="0.25">
      <c r="C116" s="11"/>
      <c r="E116" s="11"/>
      <c r="F116" s="11"/>
      <c r="G116" s="11"/>
      <c r="H116" s="11"/>
      <c r="I116" s="11"/>
      <c r="J116" s="11"/>
      <c r="K116" s="11"/>
      <c r="L116" s="11"/>
    </row>
    <row r="117" spans="3:12" x14ac:dyDescent="0.25">
      <c r="C117" s="11"/>
      <c r="E117" s="11"/>
      <c r="F117" s="11"/>
      <c r="G117" s="11"/>
      <c r="H117" s="11"/>
      <c r="I117" s="11"/>
      <c r="J117" s="11"/>
      <c r="K117" s="11"/>
      <c r="L117" s="11"/>
    </row>
    <row r="118" spans="3:12" x14ac:dyDescent="0.25">
      <c r="C118" s="11"/>
      <c r="E118" s="11"/>
      <c r="F118" s="11"/>
      <c r="G118" s="11"/>
      <c r="H118" s="11"/>
      <c r="I118" s="11"/>
      <c r="J118" s="11"/>
      <c r="K118" s="11"/>
      <c r="L118" s="11"/>
    </row>
    <row r="119" spans="3:12" x14ac:dyDescent="0.25">
      <c r="C119" s="11"/>
      <c r="E119" s="11"/>
      <c r="F119" s="11"/>
      <c r="G119" s="11"/>
      <c r="H119" s="11"/>
      <c r="I119" s="11"/>
      <c r="J119" s="11"/>
      <c r="K119" s="11"/>
      <c r="L119" s="11"/>
    </row>
    <row r="120" spans="3:12" x14ac:dyDescent="0.25">
      <c r="C120" s="11"/>
      <c r="E120" s="11"/>
      <c r="F120" s="11"/>
      <c r="G120" s="11"/>
      <c r="H120" s="11"/>
      <c r="I120" s="11"/>
      <c r="J120" s="11"/>
      <c r="K120" s="11"/>
      <c r="L120" s="11"/>
    </row>
    <row r="121" spans="3:12" x14ac:dyDescent="0.25">
      <c r="C121" s="11"/>
      <c r="E121" s="11"/>
      <c r="F121" s="11"/>
      <c r="G121" s="11"/>
      <c r="H121" s="11"/>
      <c r="I121" s="11"/>
      <c r="J121" s="11"/>
      <c r="K121" s="11"/>
      <c r="L121" s="11"/>
    </row>
    <row r="122" spans="3:12" x14ac:dyDescent="0.25">
      <c r="C122" s="11"/>
      <c r="E122" s="11"/>
      <c r="F122" s="11"/>
      <c r="G122" s="11"/>
      <c r="H122" s="11"/>
      <c r="I122" s="11"/>
      <c r="J122" s="11"/>
      <c r="K122" s="11"/>
      <c r="L122" s="11"/>
    </row>
    <row r="123" spans="3:12" x14ac:dyDescent="0.25">
      <c r="C123" s="11"/>
      <c r="E123" s="11"/>
      <c r="F123" s="11"/>
      <c r="G123" s="11"/>
      <c r="H123" s="11"/>
      <c r="I123" s="11"/>
      <c r="J123" s="11"/>
      <c r="K123" s="11"/>
      <c r="L123" s="11"/>
    </row>
    <row r="124" spans="3:12" x14ac:dyDescent="0.25">
      <c r="C124" s="11"/>
      <c r="E124" s="11"/>
      <c r="F124" s="11"/>
      <c r="G124" s="11"/>
      <c r="H124" s="11"/>
      <c r="I124" s="11"/>
      <c r="J124" s="11"/>
      <c r="K124" s="11"/>
      <c r="L124" s="11"/>
    </row>
    <row r="125" spans="3:12" x14ac:dyDescent="0.25">
      <c r="C125" s="11"/>
      <c r="E125" s="11"/>
      <c r="F125" s="11"/>
      <c r="G125" s="11"/>
      <c r="H125" s="11"/>
      <c r="I125" s="11"/>
      <c r="J125" s="11"/>
      <c r="K125" s="11"/>
      <c r="L125" s="11"/>
    </row>
    <row r="126" spans="3:12" x14ac:dyDescent="0.25">
      <c r="C126" s="11"/>
      <c r="E126" s="11"/>
      <c r="F126" s="11"/>
      <c r="G126" s="11"/>
      <c r="H126" s="11"/>
      <c r="I126" s="11"/>
      <c r="J126" s="11"/>
      <c r="K126" s="11"/>
      <c r="L126" s="11"/>
    </row>
    <row r="127" spans="3:12" x14ac:dyDescent="0.25">
      <c r="C127" s="11"/>
      <c r="E127" s="11"/>
      <c r="F127" s="11"/>
      <c r="G127" s="11"/>
      <c r="H127" s="11"/>
      <c r="I127" s="11"/>
      <c r="J127" s="11"/>
      <c r="K127" s="11"/>
      <c r="L127" s="11"/>
    </row>
    <row r="128" spans="3:12" x14ac:dyDescent="0.25">
      <c r="C128" s="11"/>
      <c r="E128" s="11"/>
      <c r="F128" s="11"/>
      <c r="G128" s="11"/>
      <c r="H128" s="11"/>
      <c r="I128" s="11"/>
      <c r="J128" s="11"/>
      <c r="K128" s="11"/>
      <c r="L128" s="11"/>
    </row>
    <row r="129" spans="3:12" x14ac:dyDescent="0.25">
      <c r="C129" s="11"/>
      <c r="E129" s="11"/>
      <c r="F129" s="11"/>
      <c r="G129" s="11"/>
      <c r="H129" s="11"/>
      <c r="I129" s="11"/>
      <c r="J129" s="11"/>
      <c r="K129" s="11"/>
      <c r="L129" s="11"/>
    </row>
    <row r="130" spans="3:12" x14ac:dyDescent="0.25">
      <c r="C130" s="11"/>
      <c r="E130" s="11"/>
      <c r="F130" s="11"/>
      <c r="G130" s="11"/>
      <c r="H130" s="11"/>
      <c r="I130" s="11"/>
      <c r="J130" s="11"/>
      <c r="K130" s="11"/>
      <c r="L130" s="11"/>
    </row>
    <row r="131" spans="3:12" x14ac:dyDescent="0.25">
      <c r="C131" s="11"/>
      <c r="E131" s="11"/>
      <c r="F131" s="11"/>
      <c r="G131" s="11"/>
      <c r="H131" s="11"/>
      <c r="I131" s="11"/>
      <c r="J131" s="11"/>
      <c r="K131" s="11"/>
      <c r="L131" s="11"/>
    </row>
    <row r="132" spans="3:12" x14ac:dyDescent="0.25">
      <c r="C132" s="11"/>
      <c r="E132" s="11"/>
      <c r="F132" s="11"/>
      <c r="G132" s="11"/>
      <c r="H132" s="11"/>
      <c r="I132" s="11"/>
      <c r="J132" s="11"/>
      <c r="K132" s="11"/>
      <c r="L132" s="11"/>
    </row>
    <row r="133" spans="3:12" x14ac:dyDescent="0.25">
      <c r="C133" s="11"/>
      <c r="E133" s="11"/>
      <c r="F133" s="11"/>
      <c r="G133" s="11"/>
      <c r="H133" s="11"/>
      <c r="I133" s="11"/>
      <c r="J133" s="11"/>
      <c r="K133" s="11"/>
      <c r="L133" s="11"/>
    </row>
    <row r="134" spans="3:12" x14ac:dyDescent="0.25">
      <c r="C134" s="11"/>
      <c r="E134" s="11"/>
      <c r="F134" s="11"/>
      <c r="G134" s="11"/>
      <c r="H134" s="11"/>
      <c r="I134" s="11"/>
      <c r="J134" s="11"/>
      <c r="K134" s="11"/>
      <c r="L134" s="11"/>
    </row>
    <row r="135" spans="3:12" x14ac:dyDescent="0.25">
      <c r="C135" s="11"/>
      <c r="E135" s="11"/>
      <c r="F135" s="11"/>
      <c r="G135" s="11"/>
      <c r="H135" s="11"/>
      <c r="I135" s="11"/>
      <c r="J135" s="11"/>
      <c r="K135" s="11"/>
      <c r="L135" s="11"/>
    </row>
    <row r="136" spans="3:12" x14ac:dyDescent="0.25">
      <c r="C136" s="11"/>
      <c r="E136" s="11"/>
      <c r="F136" s="11"/>
      <c r="G136" s="11"/>
      <c r="H136" s="11"/>
      <c r="I136" s="11"/>
      <c r="J136" s="11"/>
      <c r="K136" s="11"/>
      <c r="L136" s="11"/>
    </row>
    <row r="137" spans="3:12" x14ac:dyDescent="0.25">
      <c r="C137" s="11"/>
      <c r="E137" s="11"/>
      <c r="F137" s="11"/>
      <c r="G137" s="11"/>
      <c r="H137" s="11"/>
      <c r="I137" s="11"/>
      <c r="J137" s="11"/>
      <c r="K137" s="11"/>
      <c r="L137" s="11"/>
    </row>
    <row r="138" spans="3:12" x14ac:dyDescent="0.25">
      <c r="C138" s="11"/>
      <c r="E138" s="11"/>
      <c r="F138" s="11"/>
      <c r="G138" s="11"/>
      <c r="H138" s="11"/>
      <c r="I138" s="11"/>
      <c r="J138" s="11"/>
      <c r="K138" s="11"/>
      <c r="L138" s="11"/>
    </row>
    <row r="139" spans="3:12" x14ac:dyDescent="0.25">
      <c r="C139" s="11"/>
      <c r="E139" s="11"/>
      <c r="F139" s="11"/>
      <c r="G139" s="11"/>
      <c r="H139" s="11"/>
      <c r="I139" s="11"/>
      <c r="J139" s="11"/>
      <c r="K139" s="11"/>
      <c r="L139" s="11"/>
    </row>
    <row r="140" spans="3:12" x14ac:dyDescent="0.25">
      <c r="C140" s="11"/>
      <c r="E140" s="11"/>
      <c r="F140" s="11"/>
      <c r="G140" s="11"/>
      <c r="H140" s="11"/>
      <c r="I140" s="11"/>
      <c r="J140" s="11"/>
      <c r="K140" s="11"/>
      <c r="L140" s="11"/>
    </row>
    <row r="141" spans="3:12" x14ac:dyDescent="0.25">
      <c r="C141" s="11"/>
      <c r="E141" s="11"/>
      <c r="F141" s="11"/>
      <c r="G141" s="11"/>
      <c r="H141" s="11"/>
      <c r="I141" s="11"/>
      <c r="J141" s="11"/>
      <c r="K141" s="11"/>
      <c r="L141" s="11"/>
    </row>
    <row r="142" spans="3:12" x14ac:dyDescent="0.25">
      <c r="C142" s="11"/>
      <c r="E142" s="11"/>
      <c r="F142" s="11"/>
      <c r="G142" s="11"/>
      <c r="H142" s="11"/>
      <c r="I142" s="11"/>
      <c r="J142" s="11"/>
      <c r="K142" s="11"/>
      <c r="L142" s="11"/>
    </row>
    <row r="143" spans="3:12" x14ac:dyDescent="0.25">
      <c r="C143" s="11"/>
      <c r="E143" s="11"/>
      <c r="F143" s="11"/>
      <c r="G143" s="11"/>
      <c r="H143" s="11"/>
      <c r="I143" s="11"/>
      <c r="J143" s="11"/>
      <c r="K143" s="11"/>
      <c r="L143" s="11"/>
    </row>
    <row r="144" spans="3:12" x14ac:dyDescent="0.25">
      <c r="C144" s="11"/>
      <c r="E144" s="11"/>
      <c r="F144" s="11"/>
      <c r="G144" s="11"/>
      <c r="H144" s="11"/>
      <c r="I144" s="11"/>
      <c r="J144" s="11"/>
      <c r="K144" s="11"/>
      <c r="L144" s="11"/>
    </row>
    <row r="145" spans="3:12" x14ac:dyDescent="0.25">
      <c r="C145" s="11"/>
      <c r="E145" s="11"/>
      <c r="F145" s="11"/>
      <c r="G145" s="11"/>
      <c r="H145" s="11"/>
      <c r="I145" s="11"/>
      <c r="J145" s="11"/>
      <c r="K145" s="11"/>
      <c r="L145" s="11"/>
    </row>
    <row r="146" spans="3:12" x14ac:dyDescent="0.25">
      <c r="C146" s="11"/>
      <c r="E146" s="11"/>
      <c r="F146" s="11"/>
      <c r="G146" s="11"/>
      <c r="H146" s="11"/>
      <c r="I146" s="11"/>
      <c r="J146" s="11"/>
      <c r="K146" s="11"/>
      <c r="L146" s="11"/>
    </row>
    <row r="147" spans="3:12" x14ac:dyDescent="0.25">
      <c r="C147" s="11"/>
      <c r="E147" s="11"/>
      <c r="F147" s="11"/>
      <c r="G147" s="11"/>
      <c r="H147" s="11"/>
      <c r="I147" s="11"/>
      <c r="J147" s="11"/>
      <c r="K147" s="11"/>
      <c r="L147" s="11"/>
    </row>
    <row r="148" spans="3:12" x14ac:dyDescent="0.25">
      <c r="C148" s="11"/>
      <c r="E148" s="11"/>
      <c r="F148" s="11"/>
      <c r="G148" s="11"/>
      <c r="H148" s="11"/>
      <c r="I148" s="11"/>
      <c r="J148" s="11"/>
      <c r="K148" s="11"/>
      <c r="L148" s="11"/>
    </row>
    <row r="149" spans="3:12" x14ac:dyDescent="0.25">
      <c r="C149" s="11"/>
      <c r="E149" s="11"/>
      <c r="F149" s="11"/>
      <c r="G149" s="11"/>
      <c r="H149" s="11"/>
      <c r="I149" s="11"/>
      <c r="J149" s="11"/>
      <c r="K149" s="11"/>
      <c r="L149" s="11"/>
    </row>
    <row r="150" spans="3:12" x14ac:dyDescent="0.25">
      <c r="C150" s="11"/>
      <c r="E150" s="11"/>
      <c r="F150" s="11"/>
      <c r="G150" s="11"/>
      <c r="H150" s="11"/>
      <c r="I150" s="11"/>
      <c r="J150" s="11"/>
      <c r="K150" s="11"/>
      <c r="L150" s="11"/>
    </row>
    <row r="151" spans="3:12" x14ac:dyDescent="0.25">
      <c r="C151" s="11"/>
      <c r="E151" s="11"/>
      <c r="F151" s="11"/>
      <c r="G151" s="11"/>
      <c r="H151" s="11"/>
      <c r="I151" s="11"/>
      <c r="J151" s="11"/>
      <c r="K151" s="11"/>
      <c r="L151" s="11"/>
    </row>
    <row r="152" spans="3:12" x14ac:dyDescent="0.25">
      <c r="C152" s="11"/>
      <c r="E152" s="11"/>
      <c r="F152" s="11"/>
      <c r="G152" s="11"/>
      <c r="H152" s="11"/>
      <c r="I152" s="11"/>
      <c r="J152" s="11"/>
      <c r="K152" s="11"/>
      <c r="L152" s="11"/>
    </row>
    <row r="153" spans="3:12" x14ac:dyDescent="0.25">
      <c r="C153" s="11"/>
      <c r="E153" s="11"/>
      <c r="F153" s="11"/>
      <c r="G153" s="11"/>
      <c r="H153" s="11"/>
      <c r="I153" s="11"/>
      <c r="J153" s="11"/>
      <c r="K153" s="11"/>
      <c r="L153" s="11"/>
    </row>
    <row r="154" spans="3:12" x14ac:dyDescent="0.25">
      <c r="C154" s="11"/>
      <c r="E154" s="11"/>
      <c r="F154" s="11"/>
      <c r="G154" s="11"/>
      <c r="H154" s="11"/>
      <c r="I154" s="11"/>
      <c r="J154" s="11"/>
      <c r="K154" s="11"/>
      <c r="L154" s="11"/>
    </row>
    <row r="155" spans="3:12" x14ac:dyDescent="0.25">
      <c r="C155" s="11"/>
      <c r="E155" s="11"/>
      <c r="F155" s="11"/>
      <c r="G155" s="11"/>
      <c r="H155" s="11"/>
      <c r="I155" s="11"/>
      <c r="J155" s="11"/>
      <c r="K155" s="11"/>
      <c r="L155" s="11"/>
    </row>
    <row r="156" spans="3:12" x14ac:dyDescent="0.25">
      <c r="C156" s="11"/>
      <c r="E156" s="11"/>
      <c r="F156" s="11"/>
      <c r="G156" s="11"/>
      <c r="H156" s="11"/>
      <c r="I156" s="11"/>
      <c r="J156" s="11"/>
      <c r="K156" s="11"/>
      <c r="L156" s="11"/>
    </row>
    <row r="157" spans="3:12" x14ac:dyDescent="0.25">
      <c r="C157" s="11"/>
      <c r="E157" s="11"/>
      <c r="F157" s="11"/>
      <c r="G157" s="11"/>
      <c r="H157" s="11"/>
      <c r="I157" s="11"/>
      <c r="J157" s="11"/>
      <c r="K157" s="11"/>
      <c r="L157" s="11"/>
    </row>
    <row r="158" spans="3:12" x14ac:dyDescent="0.25">
      <c r="C158" s="11"/>
      <c r="E158" s="11"/>
      <c r="F158" s="11"/>
      <c r="G158" s="11"/>
      <c r="H158" s="11"/>
      <c r="I158" s="11"/>
      <c r="J158" s="11"/>
      <c r="K158" s="11"/>
      <c r="L158" s="11"/>
    </row>
    <row r="159" spans="3:12" x14ac:dyDescent="0.25">
      <c r="C159" s="11"/>
      <c r="E159" s="11"/>
      <c r="F159" s="11"/>
      <c r="G159" s="11"/>
      <c r="H159" s="11"/>
      <c r="I159" s="11"/>
      <c r="J159" s="11"/>
      <c r="K159" s="11"/>
      <c r="L159" s="11"/>
    </row>
    <row r="160" spans="3:12" x14ac:dyDescent="0.25">
      <c r="C160" s="11"/>
      <c r="E160" s="11"/>
      <c r="F160" s="11"/>
      <c r="G160" s="11"/>
      <c r="H160" s="11"/>
      <c r="I160" s="11"/>
      <c r="J160" s="11"/>
      <c r="K160" s="11"/>
      <c r="L160" s="11"/>
    </row>
    <row r="161" spans="3:12" x14ac:dyDescent="0.25">
      <c r="C161" s="11"/>
      <c r="E161" s="11"/>
      <c r="F161" s="11"/>
      <c r="G161" s="11"/>
      <c r="H161" s="11"/>
      <c r="I161" s="11"/>
      <c r="J161" s="11"/>
      <c r="K161" s="11"/>
      <c r="L161" s="11"/>
    </row>
    <row r="162" spans="3:12" x14ac:dyDescent="0.25">
      <c r="C162" s="11"/>
      <c r="E162" s="11"/>
      <c r="F162" s="11"/>
      <c r="G162" s="11"/>
      <c r="H162" s="11"/>
      <c r="I162" s="11"/>
      <c r="J162" s="11"/>
      <c r="K162" s="11"/>
      <c r="L162" s="11"/>
    </row>
    <row r="163" spans="3:12" x14ac:dyDescent="0.25">
      <c r="C163" s="11"/>
      <c r="E163" s="11"/>
      <c r="F163" s="11"/>
      <c r="G163" s="11"/>
      <c r="H163" s="11"/>
      <c r="I163" s="11"/>
      <c r="J163" s="11"/>
      <c r="K163" s="11"/>
      <c r="L163" s="11"/>
    </row>
    <row r="164" spans="3:12" x14ac:dyDescent="0.25">
      <c r="C164" s="11"/>
      <c r="E164" s="11"/>
      <c r="F164" s="11"/>
      <c r="G164" s="11"/>
      <c r="H164" s="11"/>
      <c r="I164" s="11"/>
      <c r="J164" s="11"/>
      <c r="K164" s="11"/>
      <c r="L164" s="11"/>
    </row>
    <row r="165" spans="3:12" x14ac:dyDescent="0.25">
      <c r="C165" s="11"/>
      <c r="E165" s="11"/>
      <c r="F165" s="11"/>
      <c r="G165" s="11"/>
      <c r="H165" s="11"/>
      <c r="I165" s="11"/>
      <c r="J165" s="11"/>
      <c r="K165" s="11"/>
      <c r="L165" s="11"/>
    </row>
    <row r="166" spans="3:12" x14ac:dyDescent="0.25">
      <c r="C166" s="11"/>
      <c r="E166" s="11"/>
      <c r="F166" s="11"/>
      <c r="G166" s="11"/>
      <c r="H166" s="11"/>
      <c r="I166" s="11"/>
      <c r="J166" s="11"/>
      <c r="K166" s="11"/>
      <c r="L166" s="11"/>
    </row>
    <row r="167" spans="3:12" x14ac:dyDescent="0.25">
      <c r="C167" s="11"/>
      <c r="E167" s="11"/>
      <c r="F167" s="11"/>
      <c r="G167" s="11"/>
      <c r="H167" s="11"/>
      <c r="I167" s="11"/>
      <c r="J167" s="11"/>
      <c r="K167" s="11"/>
      <c r="L167" s="11"/>
    </row>
    <row r="168" spans="3:12" x14ac:dyDescent="0.25">
      <c r="C168" s="11"/>
      <c r="E168" s="11"/>
      <c r="F168" s="11"/>
      <c r="G168" s="11"/>
      <c r="H168" s="11"/>
      <c r="I168" s="11"/>
      <c r="J168" s="11"/>
      <c r="K168" s="11"/>
      <c r="L168" s="11"/>
    </row>
    <row r="169" spans="3:12" x14ac:dyDescent="0.25">
      <c r="C169" s="11"/>
      <c r="E169" s="11"/>
      <c r="F169" s="11"/>
      <c r="G169" s="11"/>
      <c r="H169" s="11"/>
      <c r="I169" s="11"/>
      <c r="J169" s="11"/>
      <c r="K169" s="11"/>
      <c r="L169" s="11"/>
    </row>
    <row r="170" spans="3:12" x14ac:dyDescent="0.25">
      <c r="C170" s="11"/>
      <c r="E170" s="11"/>
      <c r="F170" s="11"/>
      <c r="G170" s="11"/>
      <c r="H170" s="11"/>
      <c r="I170" s="11"/>
      <c r="J170" s="11"/>
      <c r="K170" s="11"/>
      <c r="L170" s="11"/>
    </row>
    <row r="171" spans="3:12" x14ac:dyDescent="0.25">
      <c r="C171" s="11"/>
      <c r="E171" s="11"/>
      <c r="F171" s="11"/>
      <c r="G171" s="11"/>
      <c r="H171" s="11"/>
      <c r="I171" s="11"/>
      <c r="J171" s="11"/>
      <c r="K171" s="11"/>
      <c r="L171" s="11"/>
    </row>
    <row r="172" spans="3:12" x14ac:dyDescent="0.25">
      <c r="C172" s="11"/>
      <c r="E172" s="11"/>
      <c r="F172" s="11"/>
      <c r="G172" s="11"/>
      <c r="H172" s="11"/>
      <c r="I172" s="11"/>
      <c r="J172" s="11"/>
      <c r="K172" s="11"/>
      <c r="L172" s="11"/>
    </row>
  </sheetData>
  <sheetProtection algorithmName="SHA-512" hashValue="xVXXmtjDrUbSiKKmQrkGl5Hm8OUH8RxeZOUTOfpIXBjEXyuvlM0hExYjPp07ts405EQKROCdUulQLWKBEW5Fng==" saltValue="XSNDx84rw6Xw/LYNTGQq4A==" spinCount="100000" sheet="1" formatCells="0" formatColumns="0" formatRows="0" selectLockedCells="1"/>
  <mergeCells count="32">
    <mergeCell ref="J22:M22"/>
    <mergeCell ref="C17:M17"/>
    <mergeCell ref="J14:K14"/>
    <mergeCell ref="J15:K15"/>
    <mergeCell ref="D18:M18"/>
    <mergeCell ref="D19:M19"/>
    <mergeCell ref="C22:H22"/>
    <mergeCell ref="F8:G8"/>
    <mergeCell ref="F9:G9"/>
    <mergeCell ref="F6:G6"/>
    <mergeCell ref="J13:K13"/>
    <mergeCell ref="D20:M20"/>
    <mergeCell ref="C10:E10"/>
    <mergeCell ref="F12:G12"/>
    <mergeCell ref="J12:K12"/>
    <mergeCell ref="J11:K11"/>
    <mergeCell ref="C1:L1"/>
    <mergeCell ref="J3:K3"/>
    <mergeCell ref="J4:K4"/>
    <mergeCell ref="C12:E12"/>
    <mergeCell ref="F10:G10"/>
    <mergeCell ref="C4:E4"/>
    <mergeCell ref="C5:E5"/>
    <mergeCell ref="C8:E8"/>
    <mergeCell ref="C9:E9"/>
    <mergeCell ref="C3:E3"/>
    <mergeCell ref="J5:K5"/>
    <mergeCell ref="J8:K8"/>
    <mergeCell ref="J9:K9"/>
    <mergeCell ref="F3:G3"/>
    <mergeCell ref="F4:G4"/>
    <mergeCell ref="F5:G5"/>
  </mergeCells>
  <phoneticPr fontId="17" type="noConversion"/>
  <pageMargins left="0.7" right="0.7" top="1" bottom="0.75" header="0.3" footer="0.3"/>
  <pageSetup scale="56" orientation="portrait" r:id="rId1"/>
  <headerFooter>
    <oddHeader>&amp;CConfidential QI Report
San Diego County Mental Health Plan
Behavioral Health Services
Fiscal Year 23-24</oddHeader>
    <oddFooter>&amp;LFY 23-24 Medical Record Review Report - Excel - Rev. 7-1-23</oddFooter>
  </headerFooter>
  <rowBreaks count="2" manualBreakCount="2">
    <brk id="45" min="2" max="12" man="1"/>
    <brk id="77"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80" zoomScaleNormal="80" zoomScaleSheetLayoutView="80" workbookViewId="0">
      <selection activeCell="A9" sqref="A9"/>
    </sheetView>
  </sheetViews>
  <sheetFormatPr defaultColWidth="9.33203125" defaultRowHeight="14.4" x14ac:dyDescent="0.3"/>
  <cols>
    <col min="1" max="1" width="12" style="131" customWidth="1"/>
    <col min="2" max="2" width="17.33203125" style="131" customWidth="1"/>
    <col min="3" max="3" width="13.6640625" style="131" customWidth="1"/>
    <col min="4" max="5" width="12.6640625" style="131" bestFit="1" customWidth="1"/>
    <col min="6" max="7" width="18.6640625" style="131" bestFit="1" customWidth="1"/>
    <col min="8" max="8" width="14.6640625" style="131" bestFit="1" customWidth="1"/>
    <col min="9" max="9" width="10.6640625" style="131" customWidth="1"/>
    <col min="10" max="10" width="16.44140625" style="131" bestFit="1" customWidth="1"/>
    <col min="11" max="11" width="17.6640625" style="131" customWidth="1"/>
    <col min="12" max="12" width="18.6640625" style="131" customWidth="1"/>
    <col min="13" max="16384" width="9.33203125" style="131"/>
  </cols>
  <sheetData>
    <row r="1" spans="1:19" ht="15.6" x14ac:dyDescent="0.3">
      <c r="A1" s="377" t="s">
        <v>250</v>
      </c>
      <c r="B1" s="377"/>
      <c r="C1" s="377"/>
      <c r="D1" s="377"/>
      <c r="E1" s="377"/>
      <c r="F1" s="377"/>
      <c r="G1" s="377"/>
      <c r="H1" s="377"/>
      <c r="I1" s="377"/>
    </row>
    <row r="2" spans="1:19" x14ac:dyDescent="0.3">
      <c r="A2" s="132"/>
      <c r="B2" s="132"/>
      <c r="C2" s="132"/>
      <c r="D2" s="132"/>
      <c r="E2" s="132"/>
      <c r="F2" s="133"/>
      <c r="G2" s="133"/>
      <c r="H2" s="150"/>
      <c r="I2" s="132"/>
    </row>
    <row r="3" spans="1:19" ht="15" x14ac:dyDescent="0.3">
      <c r="A3" s="378" t="s">
        <v>200</v>
      </c>
      <c r="B3" s="379"/>
      <c r="C3" s="380"/>
      <c r="D3" s="383">
        <f>'Chart Review Info'!D3</f>
        <v>0</v>
      </c>
      <c r="E3" s="384"/>
      <c r="F3" s="385"/>
      <c r="G3" s="381" t="s">
        <v>182</v>
      </c>
      <c r="H3" s="380"/>
      <c r="I3" s="382">
        <f>'Chart Review Info'!G3</f>
        <v>0</v>
      </c>
      <c r="J3" s="382"/>
    </row>
    <row r="4" spans="1:19" ht="15" x14ac:dyDescent="0.3">
      <c r="A4" s="378" t="s">
        <v>201</v>
      </c>
      <c r="B4" s="379"/>
      <c r="C4" s="380"/>
      <c r="D4" s="383">
        <f>'Chart Review Info'!D4</f>
        <v>0</v>
      </c>
      <c r="E4" s="384"/>
      <c r="F4" s="385"/>
      <c r="G4" s="381" t="s">
        <v>202</v>
      </c>
      <c r="H4" s="380"/>
      <c r="I4" s="382">
        <f>'Chart Review Info'!G4</f>
        <v>0</v>
      </c>
      <c r="J4" s="382"/>
    </row>
    <row r="5" spans="1:19" ht="15" x14ac:dyDescent="0.3">
      <c r="A5" s="378" t="s">
        <v>203</v>
      </c>
      <c r="B5" s="379"/>
      <c r="C5" s="380"/>
      <c r="D5" s="386">
        <f>'Chart Review Info'!D8</f>
        <v>0</v>
      </c>
      <c r="E5" s="387"/>
      <c r="F5" s="388"/>
      <c r="G5" s="381" t="s">
        <v>204</v>
      </c>
      <c r="H5" s="380"/>
      <c r="I5" s="382">
        <f>'Chart Review Info'!G5</f>
        <v>0</v>
      </c>
      <c r="J5" s="382"/>
    </row>
    <row r="6" spans="1:19" ht="15" x14ac:dyDescent="0.3">
      <c r="A6" s="285"/>
      <c r="B6" s="285"/>
      <c r="C6" s="134"/>
      <c r="D6" s="132"/>
      <c r="E6" s="285"/>
      <c r="F6" s="133"/>
      <c r="G6" s="132"/>
      <c r="H6" s="135"/>
      <c r="I6" s="132"/>
      <c r="K6" s="151"/>
    </row>
    <row r="7" spans="1:19" ht="15.6" x14ac:dyDescent="0.3">
      <c r="A7" s="389" t="s">
        <v>251</v>
      </c>
      <c r="B7" s="390"/>
      <c r="C7" s="390"/>
      <c r="D7" s="390"/>
      <c r="E7" s="390"/>
      <c r="F7" s="390"/>
      <c r="G7" s="390"/>
      <c r="H7" s="390"/>
      <c r="I7" s="390"/>
      <c r="J7" s="390"/>
    </row>
    <row r="8" spans="1:19" x14ac:dyDescent="0.3">
      <c r="J8" s="136" t="s">
        <v>252</v>
      </c>
    </row>
    <row r="9" spans="1:19" ht="45.6" customHeight="1" x14ac:dyDescent="0.3">
      <c r="J9" s="313" t="s">
        <v>253</v>
      </c>
      <c r="K9" s="313"/>
      <c r="L9" s="313"/>
      <c r="M9" s="313"/>
      <c r="N9" s="313"/>
      <c r="O9" s="313"/>
      <c r="P9" s="313"/>
      <c r="Q9" s="313"/>
      <c r="R9" s="313"/>
      <c r="S9" s="313"/>
    </row>
    <row r="10" spans="1:19" ht="15" thickBot="1" x14ac:dyDescent="0.35"/>
    <row r="11" spans="1:19" ht="15" hidden="1" thickBot="1" x14ac:dyDescent="0.35">
      <c r="A11" s="148" t="s">
        <v>178</v>
      </c>
      <c r="B11" t="s">
        <v>9</v>
      </c>
    </row>
    <row r="12" spans="1:19" ht="15.6" x14ac:dyDescent="0.3">
      <c r="A12" s="314" t="s">
        <v>254</v>
      </c>
      <c r="B12" s="315"/>
      <c r="C12" s="315"/>
      <c r="D12" s="315"/>
      <c r="E12" s="315"/>
      <c r="F12" s="315"/>
      <c r="G12" s="315"/>
      <c r="H12" s="315"/>
      <c r="I12" s="316"/>
    </row>
    <row r="13" spans="1:19" s="138" customFormat="1" ht="39.6" x14ac:dyDescent="0.3">
      <c r="A13" s="149" t="s">
        <v>166</v>
      </c>
      <c r="B13" s="149" t="s">
        <v>167</v>
      </c>
      <c r="C13" s="149" t="s">
        <v>168</v>
      </c>
      <c r="D13" s="149" t="s">
        <v>169</v>
      </c>
      <c r="E13" s="144" t="s">
        <v>170</v>
      </c>
      <c r="F13" s="144" t="s">
        <v>171</v>
      </c>
      <c r="G13" s="144" t="s">
        <v>172</v>
      </c>
      <c r="H13" s="144" t="s">
        <v>174</v>
      </c>
      <c r="I13"/>
      <c r="J13" s="137" t="s">
        <v>255</v>
      </c>
      <c r="K13" s="137" t="s">
        <v>256</v>
      </c>
      <c r="L13" s="137" t="s">
        <v>257</v>
      </c>
      <c r="M13" s="131"/>
      <c r="N13" s="131"/>
      <c r="O13" s="131"/>
      <c r="P13" s="131"/>
      <c r="Q13" s="131"/>
      <c r="R13" s="131"/>
      <c r="S13" s="131"/>
    </row>
    <row r="14" spans="1:19" ht="19.2" customHeight="1" x14ac:dyDescent="0.3">
      <c r="A14" t="s">
        <v>258</v>
      </c>
      <c r="B14"/>
      <c r="C14"/>
      <c r="D14"/>
      <c r="E14"/>
      <c r="F14"/>
      <c r="G14"/>
      <c r="H14"/>
      <c r="I14"/>
      <c r="J14" s="139"/>
      <c r="K14" s="139"/>
      <c r="L14" s="139"/>
    </row>
    <row r="15" spans="1:19" ht="19.2" customHeight="1" x14ac:dyDescent="0.3">
      <c r="A15"/>
      <c r="B15"/>
      <c r="C15"/>
      <c r="D15"/>
      <c r="E15"/>
      <c r="F15"/>
      <c r="G15"/>
      <c r="H15"/>
      <c r="I15"/>
      <c r="J15" s="139"/>
      <c r="K15" s="139"/>
      <c r="L15" s="139"/>
    </row>
    <row r="16" spans="1:19" x14ac:dyDescent="0.3">
      <c r="A16"/>
      <c r="B16"/>
      <c r="C16"/>
      <c r="D16"/>
      <c r="E16"/>
      <c r="F16"/>
      <c r="G16"/>
      <c r="H16"/>
      <c r="I16"/>
      <c r="J16" s="139"/>
      <c r="K16" s="139"/>
      <c r="L16" s="139"/>
    </row>
    <row r="17" spans="1:19" x14ac:dyDescent="0.3">
      <c r="A17"/>
      <c r="B17"/>
      <c r="C17"/>
      <c r="D17"/>
      <c r="E17"/>
      <c r="F17"/>
      <c r="G17"/>
      <c r="H17"/>
      <c r="J17" s="139"/>
      <c r="K17" s="139"/>
      <c r="L17" s="139"/>
    </row>
    <row r="18" spans="1:19" x14ac:dyDescent="0.3">
      <c r="A18"/>
      <c r="B18"/>
      <c r="C18"/>
      <c r="D18"/>
      <c r="E18"/>
      <c r="F18"/>
      <c r="G18"/>
      <c r="H18"/>
      <c r="J18" s="139"/>
      <c r="K18" s="139"/>
      <c r="L18" s="139"/>
    </row>
    <row r="19" spans="1:19" x14ac:dyDescent="0.3">
      <c r="A19"/>
      <c r="B19"/>
      <c r="C19"/>
      <c r="D19"/>
      <c r="E19"/>
      <c r="F19"/>
      <c r="G19"/>
      <c r="H19"/>
      <c r="J19" s="139"/>
      <c r="K19" s="139"/>
      <c r="L19" s="139"/>
    </row>
    <row r="20" spans="1:19" x14ac:dyDescent="0.3">
      <c r="A20"/>
      <c r="B20"/>
      <c r="C20"/>
      <c r="D20"/>
      <c r="E20"/>
      <c r="F20"/>
      <c r="G20"/>
      <c r="H20"/>
      <c r="J20" s="139"/>
      <c r="K20" s="139"/>
      <c r="L20" s="139"/>
    </row>
    <row r="21" spans="1:19" ht="21.75" customHeight="1" x14ac:dyDescent="0.3">
      <c r="A21"/>
      <c r="B21"/>
      <c r="C21"/>
      <c r="D21"/>
      <c r="E21"/>
      <c r="F21"/>
      <c r="G21"/>
      <c r="H21"/>
      <c r="J21" s="139"/>
      <c r="K21" s="139"/>
      <c r="L21" s="139"/>
    </row>
    <row r="22" spans="1:19" x14ac:dyDescent="0.3">
      <c r="A22"/>
      <c r="B22"/>
      <c r="C22"/>
      <c r="D22"/>
      <c r="E22"/>
      <c r="F22"/>
      <c r="G22"/>
      <c r="H22"/>
      <c r="J22" s="139"/>
      <c r="K22" s="139"/>
      <c r="L22" s="139"/>
    </row>
    <row r="23" spans="1:19" x14ac:dyDescent="0.3">
      <c r="J23" s="139"/>
      <c r="K23" s="139"/>
      <c r="L23" s="139"/>
    </row>
    <row r="24" spans="1:19" x14ac:dyDescent="0.3">
      <c r="J24" s="139"/>
      <c r="K24" s="139"/>
      <c r="L24" s="139"/>
    </row>
    <row r="29" spans="1:19" ht="14.25" customHeight="1" x14ac:dyDescent="0.3">
      <c r="J29" s="136" t="s">
        <v>252</v>
      </c>
    </row>
    <row r="30" spans="1:19" ht="48" customHeight="1" thickBot="1" x14ac:dyDescent="0.35">
      <c r="J30" s="313" t="s">
        <v>253</v>
      </c>
      <c r="K30" s="313"/>
      <c r="L30" s="313"/>
      <c r="M30" s="313"/>
      <c r="N30" s="313"/>
      <c r="O30" s="313"/>
      <c r="P30" s="313"/>
      <c r="Q30" s="313"/>
      <c r="R30" s="313"/>
      <c r="S30" s="313"/>
    </row>
    <row r="31" spans="1:19" ht="15" hidden="1" thickBot="1" x14ac:dyDescent="0.35">
      <c r="A31" s="148" t="s">
        <v>179</v>
      </c>
      <c r="B31" t="s">
        <v>9</v>
      </c>
    </row>
    <row r="32" spans="1:19" ht="15.6" x14ac:dyDescent="0.3">
      <c r="A32" s="314" t="s">
        <v>259</v>
      </c>
      <c r="B32" s="315"/>
      <c r="C32" s="315"/>
      <c r="D32" s="315"/>
      <c r="E32" s="315"/>
      <c r="F32" s="315"/>
      <c r="G32" s="315"/>
      <c r="H32" s="315"/>
      <c r="I32" s="316"/>
      <c r="J32" s="140"/>
    </row>
    <row r="33" spans="1:12" ht="39.6" x14ac:dyDescent="0.3">
      <c r="A33" s="148" t="s">
        <v>166</v>
      </c>
      <c r="B33" s="148" t="s">
        <v>167</v>
      </c>
      <c r="C33" s="148" t="s">
        <v>168</v>
      </c>
      <c r="D33" s="148" t="s">
        <v>169</v>
      </c>
      <c r="E33" s="148" t="s">
        <v>170</v>
      </c>
      <c r="F33" s="148" t="s">
        <v>171</v>
      </c>
      <c r="G33" s="148" t="s">
        <v>173</v>
      </c>
      <c r="H33" s="148" t="s">
        <v>174</v>
      </c>
      <c r="I33"/>
      <c r="J33" s="137" t="s">
        <v>255</v>
      </c>
      <c r="K33" s="137" t="s">
        <v>256</v>
      </c>
      <c r="L33" s="137" t="s">
        <v>257</v>
      </c>
    </row>
    <row r="34" spans="1:12" ht="16.2" customHeight="1" x14ac:dyDescent="0.3">
      <c r="A34"/>
      <c r="B34"/>
      <c r="C34"/>
      <c r="D34"/>
      <c r="E34"/>
      <c r="F34"/>
      <c r="G34"/>
      <c r="H34"/>
      <c r="J34" s="139"/>
      <c r="K34" s="139"/>
      <c r="L34" s="139"/>
    </row>
    <row r="35" spans="1:12" x14ac:dyDescent="0.3">
      <c r="A35"/>
      <c r="B35"/>
      <c r="C35"/>
      <c r="D35"/>
      <c r="E35"/>
      <c r="F35"/>
      <c r="G35"/>
      <c r="H35"/>
      <c r="J35" s="139"/>
      <c r="K35" s="139"/>
      <c r="L35" s="139"/>
    </row>
    <row r="36" spans="1:12" x14ac:dyDescent="0.3">
      <c r="A36"/>
      <c r="B36"/>
      <c r="C36"/>
      <c r="D36"/>
      <c r="E36"/>
      <c r="F36"/>
      <c r="G36"/>
      <c r="H36"/>
      <c r="J36" s="139"/>
      <c r="K36" s="139"/>
      <c r="L36" s="139"/>
    </row>
    <row r="37" spans="1:12" x14ac:dyDescent="0.3">
      <c r="A37"/>
      <c r="B37"/>
      <c r="C37"/>
      <c r="D37"/>
      <c r="E37"/>
      <c r="F37"/>
      <c r="G37"/>
      <c r="H37"/>
      <c r="J37" s="139"/>
      <c r="K37" s="139"/>
      <c r="L37" s="139"/>
    </row>
    <row r="38" spans="1:12" x14ac:dyDescent="0.3">
      <c r="J38" s="139"/>
      <c r="K38" s="139"/>
      <c r="L38" s="139"/>
    </row>
    <row r="39" spans="1:12" x14ac:dyDescent="0.3">
      <c r="J39" s="139"/>
      <c r="K39" s="139"/>
      <c r="L39" s="139"/>
    </row>
    <row r="40" spans="1:12" x14ac:dyDescent="0.3">
      <c r="J40" s="139"/>
      <c r="K40" s="139"/>
      <c r="L40" s="139"/>
    </row>
    <row r="41" spans="1:12" x14ac:dyDescent="0.3">
      <c r="J41" s="139"/>
      <c r="K41" s="139"/>
      <c r="L41" s="139"/>
    </row>
    <row r="42" spans="1:12" x14ac:dyDescent="0.3">
      <c r="J42" s="139"/>
      <c r="K42" s="139"/>
      <c r="L42" s="139"/>
    </row>
    <row r="43" spans="1:12" x14ac:dyDescent="0.3">
      <c r="J43" s="139"/>
      <c r="K43" s="139"/>
      <c r="L43" s="139"/>
    </row>
    <row r="44" spans="1:12" x14ac:dyDescent="0.3">
      <c r="J44" s="139"/>
      <c r="K44" s="139"/>
      <c r="L44" s="139"/>
    </row>
  </sheetData>
  <mergeCells count="14">
    <mergeCell ref="A7:J7"/>
    <mergeCell ref="I5:J5"/>
    <mergeCell ref="A5:C5"/>
    <mergeCell ref="G5:H5"/>
    <mergeCell ref="D3:F3"/>
    <mergeCell ref="D4:F4"/>
    <mergeCell ref="D5:F5"/>
    <mergeCell ref="A1:I1"/>
    <mergeCell ref="A3:C3"/>
    <mergeCell ref="G3:H3"/>
    <mergeCell ref="A4:C4"/>
    <mergeCell ref="G4:H4"/>
    <mergeCell ref="I3:J3"/>
    <mergeCell ref="I4:J4"/>
  </mergeCells>
  <pageMargins left="0.7" right="0.7" top="0.75" bottom="0.75" header="0.3" footer="0.3"/>
  <pageSetup scale="50" orientation="landscape"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zoomScale="70" zoomScaleNormal="80" zoomScaleSheetLayoutView="70" workbookViewId="0">
      <selection activeCell="B2" sqref="B2"/>
    </sheetView>
  </sheetViews>
  <sheetFormatPr defaultColWidth="8.6640625" defaultRowHeight="14.4" x14ac:dyDescent="0.3"/>
  <cols>
    <col min="1" max="1" width="5.44140625" style="167" customWidth="1"/>
    <col min="2" max="2" width="14.33203125" style="176" customWidth="1"/>
    <col min="3" max="3" width="12.44140625" style="160" customWidth="1"/>
    <col min="4" max="4" width="13" style="160" customWidth="1"/>
    <col min="5" max="5" width="13.6640625" style="160" customWidth="1"/>
    <col min="6" max="6" width="15" style="160" customWidth="1"/>
    <col min="7" max="7" width="19.5546875" style="160" customWidth="1"/>
    <col min="8" max="8" width="23" style="160" customWidth="1"/>
    <col min="9" max="9" width="15.44140625" style="160" customWidth="1"/>
    <col min="10" max="10" width="23.44140625" style="160" customWidth="1"/>
    <col min="11" max="11" width="27.44140625" style="160" customWidth="1"/>
    <col min="12" max="12" width="41.33203125" style="160" customWidth="1"/>
    <col min="13" max="13" width="92.33203125" style="160" customWidth="1"/>
    <col min="14" max="14" width="12.33203125" style="160" bestFit="1" customWidth="1"/>
    <col min="15" max="15" width="9.44140625" style="160" bestFit="1" customWidth="1"/>
    <col min="16" max="16" width="6.44140625" style="160" bestFit="1" customWidth="1"/>
    <col min="17" max="16384" width="8.6640625" style="160"/>
  </cols>
  <sheetData>
    <row r="1" spans="1:12" ht="31.2" customHeight="1" x14ac:dyDescent="0.3">
      <c r="A1" s="396" t="s">
        <v>1</v>
      </c>
      <c r="B1" s="397"/>
      <c r="C1" s="396" t="s">
        <v>260</v>
      </c>
      <c r="D1" s="398"/>
      <c r="E1" s="398"/>
      <c r="F1" s="398"/>
      <c r="G1" s="398"/>
      <c r="H1" s="397"/>
      <c r="I1" s="286" t="s">
        <v>2</v>
      </c>
      <c r="J1" s="159" t="s">
        <v>3</v>
      </c>
      <c r="K1" s="399" t="s">
        <v>261</v>
      </c>
      <c r="L1" s="400"/>
    </row>
    <row r="2" spans="1:12" ht="30" customHeight="1" x14ac:dyDescent="0.3">
      <c r="A2" s="161">
        <v>1</v>
      </c>
      <c r="B2" s="162"/>
      <c r="C2" s="391"/>
      <c r="D2" s="392"/>
      <c r="E2" s="392"/>
      <c r="F2" s="392"/>
      <c r="G2" s="392"/>
      <c r="H2" s="393"/>
      <c r="I2" s="163"/>
      <c r="J2" s="164"/>
      <c r="K2" s="391"/>
      <c r="L2" s="393"/>
    </row>
    <row r="3" spans="1:12" ht="30" customHeight="1" x14ac:dyDescent="0.3">
      <c r="A3" s="161">
        <v>2</v>
      </c>
      <c r="B3" s="162"/>
      <c r="C3" s="391"/>
      <c r="D3" s="392"/>
      <c r="E3" s="392"/>
      <c r="F3" s="392"/>
      <c r="G3" s="392"/>
      <c r="H3" s="393"/>
      <c r="I3" s="163"/>
      <c r="J3" s="165"/>
      <c r="K3" s="394"/>
      <c r="L3" s="395"/>
    </row>
    <row r="4" spans="1:12" ht="30" customHeight="1" x14ac:dyDescent="0.3">
      <c r="A4" s="161">
        <v>3</v>
      </c>
      <c r="B4" s="162"/>
      <c r="C4" s="391"/>
      <c r="D4" s="392"/>
      <c r="E4" s="392"/>
      <c r="F4" s="392"/>
      <c r="G4" s="392"/>
      <c r="H4" s="393"/>
      <c r="I4" s="166"/>
      <c r="J4" s="165"/>
      <c r="K4" s="394"/>
      <c r="L4" s="395"/>
    </row>
    <row r="5" spans="1:12" ht="30" customHeight="1" x14ac:dyDescent="0.3">
      <c r="A5" s="161">
        <v>4</v>
      </c>
      <c r="B5" s="162"/>
      <c r="C5" s="391"/>
      <c r="D5" s="392"/>
      <c r="E5" s="392"/>
      <c r="F5" s="392"/>
      <c r="G5" s="392"/>
      <c r="H5" s="393"/>
      <c r="I5" s="166"/>
      <c r="J5" s="165"/>
      <c r="K5" s="394"/>
      <c r="L5" s="395"/>
    </row>
    <row r="6" spans="1:12" ht="30" customHeight="1" x14ac:dyDescent="0.3">
      <c r="A6" s="161">
        <v>5</v>
      </c>
      <c r="B6" s="162"/>
      <c r="C6" s="391"/>
      <c r="D6" s="392"/>
      <c r="E6" s="392"/>
      <c r="F6" s="392"/>
      <c r="G6" s="392"/>
      <c r="H6" s="393"/>
      <c r="I6" s="166"/>
      <c r="J6" s="165"/>
      <c r="K6" s="394"/>
      <c r="L6" s="395"/>
    </row>
    <row r="7" spans="1:12" ht="30" customHeight="1" x14ac:dyDescent="0.3">
      <c r="A7" s="161">
        <v>6</v>
      </c>
      <c r="B7" s="162"/>
      <c r="C7" s="391"/>
      <c r="D7" s="392"/>
      <c r="E7" s="392"/>
      <c r="F7" s="392"/>
      <c r="G7" s="392"/>
      <c r="H7" s="393"/>
      <c r="I7" s="166"/>
      <c r="J7" s="165"/>
      <c r="K7" s="394"/>
      <c r="L7" s="395"/>
    </row>
    <row r="8" spans="1:12" ht="30" customHeight="1" x14ac:dyDescent="0.3">
      <c r="A8" s="161">
        <v>7</v>
      </c>
      <c r="B8" s="162"/>
      <c r="C8" s="391"/>
      <c r="D8" s="392"/>
      <c r="E8" s="392"/>
      <c r="F8" s="392"/>
      <c r="G8" s="392"/>
      <c r="H8" s="393"/>
      <c r="I8" s="166"/>
      <c r="J8" s="165"/>
      <c r="K8" s="394"/>
      <c r="L8" s="395"/>
    </row>
    <row r="9" spans="1:12" ht="30" customHeight="1" x14ac:dyDescent="0.3">
      <c r="A9" s="161">
        <v>8</v>
      </c>
      <c r="B9" s="162"/>
      <c r="C9" s="391"/>
      <c r="D9" s="392"/>
      <c r="E9" s="392"/>
      <c r="F9" s="392"/>
      <c r="G9" s="392"/>
      <c r="H9" s="393"/>
      <c r="I9" s="166"/>
      <c r="J9" s="165"/>
      <c r="K9" s="394"/>
      <c r="L9" s="395"/>
    </row>
    <row r="10" spans="1:12" ht="30" customHeight="1" x14ac:dyDescent="0.3">
      <c r="A10" s="161">
        <v>9</v>
      </c>
      <c r="B10" s="162"/>
      <c r="C10" s="391"/>
      <c r="D10" s="392"/>
      <c r="E10" s="392"/>
      <c r="F10" s="392"/>
      <c r="G10" s="392"/>
      <c r="H10" s="393"/>
      <c r="I10" s="166"/>
      <c r="J10" s="165"/>
      <c r="K10" s="394"/>
      <c r="L10" s="395"/>
    </row>
    <row r="11" spans="1:12" ht="30" customHeight="1" x14ac:dyDescent="0.3">
      <c r="A11" s="161">
        <v>10</v>
      </c>
      <c r="B11" s="162"/>
      <c r="C11" s="391"/>
      <c r="D11" s="392"/>
      <c r="E11" s="392"/>
      <c r="F11" s="392"/>
      <c r="G11" s="392"/>
      <c r="H11" s="393"/>
      <c r="I11" s="166"/>
      <c r="J11" s="165"/>
      <c r="K11" s="394"/>
      <c r="L11" s="395"/>
    </row>
    <row r="12" spans="1:12" x14ac:dyDescent="0.3">
      <c r="B12" s="160"/>
    </row>
    <row r="13" spans="1:12" ht="27.6" customHeight="1" x14ac:dyDescent="0.3">
      <c r="A13" s="396" t="s">
        <v>1</v>
      </c>
      <c r="B13" s="397"/>
      <c r="C13" s="401" t="s">
        <v>262</v>
      </c>
      <c r="D13" s="401"/>
      <c r="E13" s="401"/>
      <c r="F13" s="401"/>
      <c r="G13" s="401"/>
      <c r="H13" s="401"/>
      <c r="I13" s="286" t="s">
        <v>263</v>
      </c>
      <c r="J13" s="159" t="s">
        <v>5</v>
      </c>
      <c r="K13" s="402" t="s">
        <v>264</v>
      </c>
      <c r="L13" s="402"/>
    </row>
    <row r="14" spans="1:12" ht="30" customHeight="1" x14ac:dyDescent="0.3">
      <c r="A14" s="161">
        <v>1</v>
      </c>
      <c r="B14" s="162"/>
      <c r="C14" s="391"/>
      <c r="D14" s="392"/>
      <c r="E14" s="392"/>
      <c r="F14" s="392"/>
      <c r="G14" s="392"/>
      <c r="H14" s="393"/>
      <c r="I14" s="163"/>
      <c r="J14" s="168"/>
      <c r="K14" s="403"/>
      <c r="L14" s="404"/>
    </row>
    <row r="15" spans="1:12" ht="30" customHeight="1" x14ac:dyDescent="0.3">
      <c r="A15" s="161">
        <v>2</v>
      </c>
      <c r="B15" s="162"/>
      <c r="C15" s="391"/>
      <c r="D15" s="392"/>
      <c r="E15" s="392"/>
      <c r="F15" s="392"/>
      <c r="G15" s="392"/>
      <c r="H15" s="393"/>
      <c r="I15" s="169"/>
      <c r="J15" s="170"/>
      <c r="K15" s="394"/>
      <c r="L15" s="395"/>
    </row>
    <row r="16" spans="1:12" ht="30" customHeight="1" x14ac:dyDescent="0.3">
      <c r="A16" s="161">
        <v>3</v>
      </c>
      <c r="B16" s="162"/>
      <c r="C16" s="391"/>
      <c r="D16" s="392"/>
      <c r="E16" s="392"/>
      <c r="F16" s="392"/>
      <c r="G16" s="392"/>
      <c r="H16" s="393"/>
      <c r="I16" s="169"/>
      <c r="J16" s="170"/>
      <c r="K16" s="394"/>
      <c r="L16" s="395"/>
    </row>
    <row r="17" spans="1:12" ht="30" customHeight="1" x14ac:dyDescent="0.3">
      <c r="A17" s="161">
        <v>4</v>
      </c>
      <c r="B17" s="162"/>
      <c r="C17" s="391"/>
      <c r="D17" s="392"/>
      <c r="E17" s="392"/>
      <c r="F17" s="392"/>
      <c r="G17" s="392"/>
      <c r="H17" s="393"/>
      <c r="I17" s="169"/>
      <c r="J17" s="170"/>
      <c r="K17" s="394"/>
      <c r="L17" s="395"/>
    </row>
    <row r="18" spans="1:12" ht="30" customHeight="1" x14ac:dyDescent="0.3">
      <c r="A18" s="161">
        <v>5</v>
      </c>
      <c r="B18" s="162"/>
      <c r="C18" s="391"/>
      <c r="D18" s="392"/>
      <c r="E18" s="392"/>
      <c r="F18" s="392"/>
      <c r="G18" s="392"/>
      <c r="H18" s="393"/>
      <c r="I18" s="169"/>
      <c r="J18" s="170"/>
      <c r="K18" s="394"/>
      <c r="L18" s="395"/>
    </row>
    <row r="19" spans="1:12" ht="30" customHeight="1" x14ac:dyDescent="0.3">
      <c r="A19" s="161">
        <v>6</v>
      </c>
      <c r="B19" s="162"/>
      <c r="C19" s="391"/>
      <c r="D19" s="392"/>
      <c r="E19" s="392"/>
      <c r="F19" s="392"/>
      <c r="G19" s="392"/>
      <c r="H19" s="393"/>
      <c r="I19" s="169"/>
      <c r="J19" s="170"/>
      <c r="K19" s="394"/>
      <c r="L19" s="395"/>
    </row>
    <row r="20" spans="1:12" ht="30" customHeight="1" x14ac:dyDescent="0.3">
      <c r="A20" s="161">
        <v>7</v>
      </c>
      <c r="B20" s="162"/>
      <c r="C20" s="391"/>
      <c r="D20" s="392"/>
      <c r="E20" s="392"/>
      <c r="F20" s="392"/>
      <c r="G20" s="392"/>
      <c r="H20" s="393"/>
      <c r="I20" s="169"/>
      <c r="J20" s="170"/>
      <c r="K20" s="394"/>
      <c r="L20" s="395"/>
    </row>
    <row r="21" spans="1:12" ht="30" customHeight="1" x14ac:dyDescent="0.3">
      <c r="A21" s="161">
        <v>8</v>
      </c>
      <c r="B21" s="162"/>
      <c r="C21" s="391"/>
      <c r="D21" s="392"/>
      <c r="E21" s="392"/>
      <c r="F21" s="392"/>
      <c r="G21" s="392"/>
      <c r="H21" s="393"/>
      <c r="I21" s="169"/>
      <c r="J21" s="170"/>
      <c r="K21" s="394"/>
      <c r="L21" s="395"/>
    </row>
    <row r="22" spans="1:12" ht="30" customHeight="1" x14ac:dyDescent="0.3">
      <c r="A22" s="161">
        <v>9</v>
      </c>
      <c r="B22" s="162"/>
      <c r="C22" s="391"/>
      <c r="D22" s="392"/>
      <c r="E22" s="392"/>
      <c r="F22" s="392"/>
      <c r="G22" s="392"/>
      <c r="H22" s="393"/>
      <c r="I22" s="169"/>
      <c r="J22" s="170"/>
      <c r="K22" s="394"/>
      <c r="L22" s="395"/>
    </row>
    <row r="23" spans="1:12" ht="30" customHeight="1" x14ac:dyDescent="0.3">
      <c r="A23" s="161">
        <v>10</v>
      </c>
      <c r="B23" s="162"/>
      <c r="C23" s="391"/>
      <c r="D23" s="392"/>
      <c r="E23" s="392"/>
      <c r="F23" s="392"/>
      <c r="G23" s="392"/>
      <c r="H23" s="393"/>
      <c r="I23" s="169"/>
      <c r="J23" s="170"/>
      <c r="K23" s="394"/>
      <c r="L23" s="395"/>
    </row>
    <row r="24" spans="1:12" ht="13.2" customHeight="1" x14ac:dyDescent="0.3">
      <c r="A24" s="171"/>
      <c r="B24" s="172"/>
      <c r="C24" s="172"/>
      <c r="D24" s="172"/>
      <c r="E24" s="172"/>
      <c r="F24" s="172"/>
      <c r="G24" s="172"/>
      <c r="H24" s="173"/>
      <c r="I24" s="173"/>
      <c r="J24" s="173"/>
      <c r="K24" s="173"/>
      <c r="L24" s="173"/>
    </row>
    <row r="25" spans="1:12" ht="29.1" customHeight="1" x14ac:dyDescent="0.3">
      <c r="A25" s="396" t="s">
        <v>1</v>
      </c>
      <c r="B25" s="397"/>
      <c r="C25" s="396" t="s">
        <v>265</v>
      </c>
      <c r="D25" s="398"/>
      <c r="E25" s="398"/>
      <c r="F25" s="398"/>
      <c r="G25" s="398"/>
      <c r="H25" s="397"/>
      <c r="I25" s="286" t="s">
        <v>266</v>
      </c>
      <c r="J25" s="286" t="s">
        <v>267</v>
      </c>
      <c r="K25" s="399" t="s">
        <v>268</v>
      </c>
      <c r="L25" s="400"/>
    </row>
    <row r="26" spans="1:12" ht="30" customHeight="1" x14ac:dyDescent="0.3">
      <c r="A26" s="161">
        <v>1</v>
      </c>
      <c r="B26" s="174"/>
      <c r="C26" s="391"/>
      <c r="D26" s="392"/>
      <c r="E26" s="392"/>
      <c r="F26" s="392"/>
      <c r="G26" s="392"/>
      <c r="H26" s="393"/>
      <c r="I26" s="164"/>
      <c r="J26" s="164"/>
      <c r="K26" s="391"/>
      <c r="L26" s="393"/>
    </row>
    <row r="27" spans="1:12" ht="30" customHeight="1" x14ac:dyDescent="0.3">
      <c r="A27" s="161">
        <v>2</v>
      </c>
      <c r="B27" s="174"/>
      <c r="C27" s="391"/>
      <c r="D27" s="392"/>
      <c r="E27" s="392"/>
      <c r="F27" s="392"/>
      <c r="G27" s="392"/>
      <c r="H27" s="393"/>
      <c r="I27" s="175"/>
      <c r="J27" s="175"/>
      <c r="K27" s="394"/>
      <c r="L27" s="395"/>
    </row>
    <row r="28" spans="1:12" ht="30" customHeight="1" x14ac:dyDescent="0.3">
      <c r="A28" s="161">
        <v>3</v>
      </c>
      <c r="B28" s="174"/>
      <c r="C28" s="391"/>
      <c r="D28" s="392"/>
      <c r="E28" s="392"/>
      <c r="F28" s="392"/>
      <c r="G28" s="392"/>
      <c r="H28" s="393"/>
      <c r="I28" s="175"/>
      <c r="J28" s="175"/>
      <c r="K28" s="394"/>
      <c r="L28" s="395"/>
    </row>
    <row r="29" spans="1:12" ht="30" customHeight="1" x14ac:dyDescent="0.3">
      <c r="A29" s="161">
        <v>4</v>
      </c>
      <c r="B29" s="174"/>
      <c r="C29" s="391"/>
      <c r="D29" s="392"/>
      <c r="E29" s="392"/>
      <c r="F29" s="392"/>
      <c r="G29" s="392"/>
      <c r="H29" s="393"/>
      <c r="I29" s="175"/>
      <c r="J29" s="175"/>
      <c r="K29" s="394"/>
      <c r="L29" s="395"/>
    </row>
    <row r="30" spans="1:12" ht="30" customHeight="1" x14ac:dyDescent="0.3">
      <c r="A30" s="161">
        <v>5</v>
      </c>
      <c r="B30" s="174"/>
      <c r="C30" s="391"/>
      <c r="D30" s="392"/>
      <c r="E30" s="392"/>
      <c r="F30" s="392"/>
      <c r="G30" s="392"/>
      <c r="H30" s="393"/>
      <c r="I30" s="175"/>
      <c r="J30" s="175"/>
      <c r="K30" s="394"/>
      <c r="L30" s="395"/>
    </row>
    <row r="31" spans="1:12" ht="30" customHeight="1" x14ac:dyDescent="0.3">
      <c r="A31" s="161">
        <v>6</v>
      </c>
      <c r="B31" s="174"/>
      <c r="C31" s="391"/>
      <c r="D31" s="392"/>
      <c r="E31" s="392"/>
      <c r="F31" s="392"/>
      <c r="G31" s="392"/>
      <c r="H31" s="393"/>
      <c r="I31" s="175"/>
      <c r="J31" s="175"/>
      <c r="K31" s="394"/>
      <c r="L31" s="395"/>
    </row>
    <row r="32" spans="1:12" ht="30" customHeight="1" x14ac:dyDescent="0.3">
      <c r="A32" s="161">
        <v>7</v>
      </c>
      <c r="B32" s="174"/>
      <c r="C32" s="391"/>
      <c r="D32" s="392"/>
      <c r="E32" s="392"/>
      <c r="F32" s="392"/>
      <c r="G32" s="392"/>
      <c r="H32" s="393"/>
      <c r="I32" s="175"/>
      <c r="J32" s="175"/>
      <c r="K32" s="394"/>
      <c r="L32" s="395"/>
    </row>
    <row r="33" spans="1:12" ht="30" customHeight="1" x14ac:dyDescent="0.3">
      <c r="A33" s="161">
        <v>8</v>
      </c>
      <c r="B33" s="174"/>
      <c r="C33" s="391"/>
      <c r="D33" s="392"/>
      <c r="E33" s="392"/>
      <c r="F33" s="392"/>
      <c r="G33" s="392"/>
      <c r="H33" s="393"/>
      <c r="I33" s="175"/>
      <c r="J33" s="175"/>
      <c r="K33" s="394"/>
      <c r="L33" s="395"/>
    </row>
    <row r="34" spans="1:12" ht="30" customHeight="1" x14ac:dyDescent="0.3">
      <c r="A34" s="161">
        <v>9</v>
      </c>
      <c r="B34" s="174"/>
      <c r="C34" s="391"/>
      <c r="D34" s="392"/>
      <c r="E34" s="392"/>
      <c r="F34" s="392"/>
      <c r="G34" s="392"/>
      <c r="H34" s="393"/>
      <c r="I34" s="175"/>
      <c r="J34" s="175"/>
      <c r="K34" s="394"/>
      <c r="L34" s="395"/>
    </row>
    <row r="35" spans="1:12" ht="30" customHeight="1" x14ac:dyDescent="0.3">
      <c r="A35" s="161">
        <v>10</v>
      </c>
      <c r="B35" s="174"/>
      <c r="C35" s="391"/>
      <c r="D35" s="392"/>
      <c r="E35" s="392"/>
      <c r="F35" s="392"/>
      <c r="G35" s="392"/>
      <c r="H35" s="393"/>
      <c r="I35" s="175"/>
      <c r="J35" s="175"/>
      <c r="K35" s="394"/>
      <c r="L35" s="395"/>
    </row>
    <row r="36" spans="1:12" x14ac:dyDescent="0.3">
      <c r="C36" s="176"/>
      <c r="D36" s="176"/>
      <c r="E36" s="176"/>
      <c r="F36" s="176"/>
      <c r="G36" s="176"/>
      <c r="H36" s="176"/>
      <c r="I36" s="176"/>
      <c r="J36" s="176"/>
      <c r="K36" s="176"/>
    </row>
    <row r="37" spans="1:12" x14ac:dyDescent="0.3">
      <c r="C37" s="176"/>
      <c r="D37" s="176"/>
      <c r="E37" s="176"/>
      <c r="F37" s="176"/>
      <c r="G37" s="176"/>
      <c r="H37" s="176"/>
      <c r="I37" s="176"/>
      <c r="J37" s="176"/>
      <c r="K37" s="176"/>
    </row>
    <row r="38" spans="1:12" x14ac:dyDescent="0.3">
      <c r="C38" s="176"/>
      <c r="D38" s="176"/>
      <c r="E38" s="176"/>
      <c r="F38" s="176"/>
      <c r="G38" s="176"/>
      <c r="H38" s="176"/>
      <c r="I38" s="176"/>
      <c r="J38" s="176"/>
      <c r="K38" s="176"/>
    </row>
    <row r="39" spans="1:12" x14ac:dyDescent="0.3">
      <c r="C39" s="176"/>
      <c r="D39" s="176"/>
      <c r="E39" s="176"/>
      <c r="F39" s="176"/>
      <c r="G39" s="176"/>
      <c r="H39" s="176"/>
      <c r="I39" s="176"/>
      <c r="J39" s="176"/>
      <c r="K39" s="176"/>
    </row>
    <row r="40" spans="1:12" x14ac:dyDescent="0.3">
      <c r="C40" s="176"/>
      <c r="D40" s="176"/>
      <c r="E40" s="176"/>
      <c r="F40" s="176"/>
      <c r="G40" s="176"/>
      <c r="H40" s="176"/>
      <c r="I40" s="176"/>
      <c r="J40" s="176"/>
      <c r="K40" s="176"/>
    </row>
    <row r="41" spans="1:12" x14ac:dyDescent="0.3">
      <c r="C41" s="176"/>
      <c r="D41" s="176"/>
      <c r="E41" s="176"/>
      <c r="F41" s="176"/>
      <c r="G41" s="176"/>
      <c r="H41" s="176"/>
      <c r="I41" s="176"/>
      <c r="J41" s="176"/>
      <c r="K41" s="176"/>
    </row>
    <row r="42" spans="1:12" x14ac:dyDescent="0.3">
      <c r="C42" s="176"/>
      <c r="D42" s="176"/>
      <c r="E42" s="176"/>
      <c r="F42" s="176"/>
      <c r="G42" s="176"/>
      <c r="H42" s="176"/>
      <c r="I42" s="176"/>
      <c r="J42" s="176"/>
      <c r="K42" s="176"/>
    </row>
    <row r="43" spans="1:12" x14ac:dyDescent="0.3">
      <c r="C43" s="176"/>
      <c r="D43" s="176"/>
      <c r="E43" s="176"/>
      <c r="F43" s="176"/>
      <c r="G43" s="176"/>
      <c r="H43" s="176"/>
      <c r="I43" s="176"/>
      <c r="J43" s="176"/>
      <c r="K43" s="176"/>
    </row>
    <row r="44" spans="1:12" x14ac:dyDescent="0.3">
      <c r="C44" s="176"/>
      <c r="D44" s="176"/>
      <c r="E44" s="176"/>
      <c r="F44" s="176"/>
      <c r="G44" s="176"/>
      <c r="H44" s="176"/>
      <c r="I44" s="176"/>
      <c r="J44" s="176"/>
      <c r="K44" s="176"/>
    </row>
    <row r="45" spans="1:12" x14ac:dyDescent="0.3">
      <c r="C45" s="176"/>
      <c r="D45" s="176"/>
      <c r="E45" s="176"/>
      <c r="F45" s="176"/>
      <c r="G45" s="176"/>
      <c r="H45" s="176"/>
      <c r="I45" s="176"/>
      <c r="J45" s="176"/>
      <c r="K45" s="176"/>
    </row>
    <row r="46" spans="1:12" x14ac:dyDescent="0.3">
      <c r="C46" s="176"/>
      <c r="D46" s="176"/>
      <c r="E46" s="176"/>
      <c r="F46" s="176"/>
      <c r="G46" s="176"/>
      <c r="H46" s="176"/>
      <c r="I46" s="176"/>
      <c r="J46" s="176"/>
      <c r="K46" s="176"/>
    </row>
    <row r="47" spans="1:12" x14ac:dyDescent="0.3">
      <c r="C47" s="176"/>
      <c r="D47" s="176"/>
      <c r="E47" s="176"/>
      <c r="F47" s="176"/>
      <c r="G47" s="176"/>
      <c r="H47" s="176"/>
      <c r="I47" s="176"/>
      <c r="J47" s="176"/>
      <c r="K47" s="176"/>
    </row>
    <row r="48" spans="1:12" x14ac:dyDescent="0.3">
      <c r="C48" s="176"/>
      <c r="D48" s="176"/>
      <c r="E48" s="176"/>
      <c r="F48" s="176"/>
      <c r="G48" s="176"/>
      <c r="H48" s="176"/>
      <c r="I48" s="176"/>
      <c r="J48" s="176"/>
      <c r="K48" s="176"/>
    </row>
    <row r="49" spans="3:11" x14ac:dyDescent="0.3">
      <c r="C49" s="176"/>
      <c r="D49" s="176"/>
      <c r="E49" s="176"/>
      <c r="F49" s="176"/>
      <c r="G49" s="176"/>
      <c r="H49" s="176"/>
      <c r="I49" s="176"/>
      <c r="J49" s="176"/>
      <c r="K49" s="176"/>
    </row>
    <row r="50" spans="3:11" x14ac:dyDescent="0.3">
      <c r="C50" s="176"/>
      <c r="D50" s="176"/>
      <c r="E50" s="176"/>
      <c r="F50" s="176"/>
      <c r="G50" s="176"/>
      <c r="H50" s="176"/>
      <c r="I50" s="176"/>
      <c r="J50" s="176"/>
      <c r="K50" s="176"/>
    </row>
    <row r="51" spans="3:11" x14ac:dyDescent="0.3">
      <c r="C51" s="176"/>
      <c r="D51" s="176"/>
      <c r="E51" s="176"/>
      <c r="F51" s="176"/>
      <c r="G51" s="176"/>
      <c r="H51" s="176"/>
      <c r="I51" s="176"/>
      <c r="J51" s="176"/>
      <c r="K51" s="176"/>
    </row>
    <row r="52" spans="3:11" x14ac:dyDescent="0.3">
      <c r="C52" s="176"/>
      <c r="D52" s="176"/>
      <c r="E52" s="176"/>
      <c r="F52" s="176"/>
      <c r="G52" s="176"/>
      <c r="H52" s="176"/>
      <c r="I52" s="176"/>
      <c r="J52" s="176"/>
      <c r="K52" s="176"/>
    </row>
    <row r="53" spans="3:11" x14ac:dyDescent="0.3">
      <c r="C53" s="176"/>
      <c r="D53" s="176"/>
      <c r="E53" s="176"/>
      <c r="F53" s="176"/>
      <c r="G53" s="176"/>
      <c r="H53" s="176"/>
      <c r="I53" s="176"/>
      <c r="J53" s="176"/>
      <c r="K53" s="176"/>
    </row>
    <row r="54" spans="3:11" x14ac:dyDescent="0.3">
      <c r="C54" s="176"/>
      <c r="D54" s="176"/>
      <c r="E54" s="176"/>
      <c r="F54" s="176"/>
      <c r="G54" s="176"/>
      <c r="H54" s="176"/>
      <c r="I54" s="176"/>
      <c r="J54" s="176"/>
      <c r="K54" s="176"/>
    </row>
    <row r="55" spans="3:11" x14ac:dyDescent="0.3">
      <c r="C55" s="176"/>
      <c r="D55" s="176"/>
      <c r="E55" s="176"/>
      <c r="F55" s="176"/>
      <c r="G55" s="176"/>
      <c r="H55" s="176"/>
      <c r="I55" s="176"/>
      <c r="J55" s="176"/>
      <c r="K55" s="176"/>
    </row>
    <row r="56" spans="3:11" x14ac:dyDescent="0.3">
      <c r="C56" s="176"/>
      <c r="D56" s="176"/>
      <c r="E56" s="176"/>
      <c r="F56" s="176"/>
      <c r="G56" s="176"/>
      <c r="H56" s="176"/>
      <c r="I56" s="176"/>
      <c r="J56" s="176"/>
      <c r="K56" s="176"/>
    </row>
    <row r="57" spans="3:11" x14ac:dyDescent="0.3">
      <c r="C57" s="176"/>
      <c r="D57" s="176"/>
      <c r="E57" s="176"/>
      <c r="F57" s="176"/>
      <c r="G57" s="176"/>
      <c r="H57" s="176"/>
      <c r="I57" s="176"/>
      <c r="J57" s="176"/>
      <c r="K57" s="176"/>
    </row>
    <row r="58" spans="3:11" x14ac:dyDescent="0.3">
      <c r="C58" s="176"/>
      <c r="D58" s="176"/>
      <c r="E58" s="176"/>
      <c r="F58" s="176"/>
      <c r="G58" s="176"/>
      <c r="H58" s="176"/>
      <c r="I58" s="176"/>
      <c r="J58" s="176"/>
      <c r="K58" s="176"/>
    </row>
    <row r="59" spans="3:11" x14ac:dyDescent="0.3">
      <c r="C59" s="176"/>
      <c r="D59" s="176"/>
      <c r="E59" s="176"/>
      <c r="F59" s="176"/>
      <c r="G59" s="176"/>
      <c r="H59" s="176"/>
      <c r="I59" s="176"/>
      <c r="J59" s="176"/>
      <c r="K59" s="176"/>
    </row>
    <row r="60" spans="3:11" x14ac:dyDescent="0.3">
      <c r="C60" s="176"/>
      <c r="D60" s="176"/>
      <c r="E60" s="176"/>
      <c r="F60" s="176"/>
      <c r="G60" s="176"/>
      <c r="H60" s="176"/>
      <c r="I60" s="176"/>
      <c r="J60" s="176"/>
      <c r="K60" s="176"/>
    </row>
    <row r="61" spans="3:11" x14ac:dyDescent="0.3">
      <c r="C61" s="176"/>
      <c r="D61" s="176"/>
      <c r="E61" s="176"/>
      <c r="F61" s="176"/>
      <c r="G61" s="176"/>
      <c r="H61" s="176"/>
      <c r="I61" s="176"/>
      <c r="J61" s="176"/>
      <c r="K61" s="176"/>
    </row>
    <row r="62" spans="3:11" x14ac:dyDescent="0.3">
      <c r="C62" s="176"/>
      <c r="D62" s="176"/>
      <c r="E62" s="176"/>
      <c r="F62" s="176"/>
      <c r="G62" s="176"/>
      <c r="H62" s="176"/>
      <c r="I62" s="176"/>
      <c r="J62" s="176"/>
      <c r="K62" s="176"/>
    </row>
    <row r="63" spans="3:11" x14ac:dyDescent="0.3">
      <c r="C63" s="176"/>
      <c r="D63" s="176"/>
      <c r="E63" s="176"/>
      <c r="F63" s="176"/>
      <c r="G63" s="176"/>
      <c r="H63" s="176"/>
      <c r="I63" s="176"/>
      <c r="J63" s="176"/>
      <c r="K63" s="176"/>
    </row>
    <row r="64" spans="3:11" x14ac:dyDescent="0.3">
      <c r="C64" s="176"/>
      <c r="D64" s="176"/>
      <c r="E64" s="176"/>
      <c r="F64" s="176"/>
      <c r="G64" s="176"/>
      <c r="H64" s="176"/>
      <c r="I64" s="176"/>
      <c r="J64" s="176"/>
      <c r="K64" s="176"/>
    </row>
    <row r="65" spans="3:11" x14ac:dyDescent="0.3">
      <c r="C65" s="176"/>
      <c r="D65" s="176"/>
      <c r="E65" s="176"/>
      <c r="F65" s="176"/>
      <c r="G65" s="176"/>
      <c r="H65" s="176"/>
      <c r="I65" s="176"/>
      <c r="J65" s="176"/>
      <c r="K65" s="176"/>
    </row>
    <row r="66" spans="3:11" x14ac:dyDescent="0.3">
      <c r="C66" s="176"/>
      <c r="D66" s="176"/>
      <c r="E66" s="176"/>
      <c r="F66" s="176"/>
      <c r="G66" s="176"/>
      <c r="H66" s="176"/>
      <c r="I66" s="176"/>
      <c r="J66" s="176"/>
      <c r="K66" s="176"/>
    </row>
    <row r="67" spans="3:11" x14ac:dyDescent="0.3">
      <c r="C67" s="176"/>
      <c r="D67" s="176"/>
      <c r="E67" s="176"/>
      <c r="F67" s="176"/>
      <c r="G67" s="176"/>
      <c r="H67" s="176"/>
      <c r="I67" s="176"/>
      <c r="J67" s="176"/>
      <c r="K67" s="176"/>
    </row>
    <row r="68" spans="3:11" x14ac:dyDescent="0.3">
      <c r="C68" s="176"/>
      <c r="D68" s="176"/>
      <c r="E68" s="176"/>
      <c r="F68" s="176"/>
      <c r="G68" s="176"/>
      <c r="H68" s="176"/>
      <c r="I68" s="176"/>
      <c r="J68" s="176"/>
      <c r="K68" s="176"/>
    </row>
    <row r="69" spans="3:11" x14ac:dyDescent="0.3">
      <c r="C69" s="176"/>
      <c r="D69" s="176"/>
      <c r="E69" s="176"/>
      <c r="F69" s="176"/>
      <c r="G69" s="176"/>
      <c r="H69" s="176"/>
      <c r="I69" s="176"/>
      <c r="J69" s="176"/>
      <c r="K69" s="176"/>
    </row>
    <row r="70" spans="3:11" x14ac:dyDescent="0.3">
      <c r="C70" s="176"/>
      <c r="D70" s="176"/>
      <c r="E70" s="176"/>
      <c r="F70" s="176"/>
      <c r="G70" s="176"/>
      <c r="H70" s="176"/>
      <c r="I70" s="176"/>
      <c r="J70" s="176"/>
      <c r="K70" s="176"/>
    </row>
    <row r="71" spans="3:11" x14ac:dyDescent="0.3">
      <c r="C71" s="176"/>
      <c r="D71" s="176"/>
      <c r="E71" s="176"/>
      <c r="F71" s="176"/>
      <c r="G71" s="176"/>
      <c r="H71" s="176"/>
      <c r="I71" s="176"/>
      <c r="J71" s="176"/>
      <c r="K71" s="176"/>
    </row>
    <row r="72" spans="3:11" x14ac:dyDescent="0.3">
      <c r="C72" s="176"/>
      <c r="D72" s="176"/>
      <c r="E72" s="176"/>
      <c r="F72" s="176"/>
      <c r="G72" s="176"/>
      <c r="H72" s="176"/>
      <c r="I72" s="176"/>
      <c r="J72" s="176"/>
      <c r="K72" s="176"/>
    </row>
    <row r="73" spans="3:11" x14ac:dyDescent="0.3">
      <c r="C73" s="176"/>
      <c r="D73" s="176"/>
      <c r="E73" s="176"/>
      <c r="F73" s="176"/>
      <c r="G73" s="176"/>
      <c r="H73" s="176"/>
      <c r="I73" s="176"/>
      <c r="J73" s="176"/>
      <c r="K73" s="176"/>
    </row>
    <row r="74" spans="3:11" x14ac:dyDescent="0.3">
      <c r="C74" s="176"/>
      <c r="D74" s="176"/>
      <c r="E74" s="176"/>
      <c r="F74" s="176"/>
      <c r="G74" s="176"/>
      <c r="H74" s="176"/>
      <c r="I74" s="176"/>
      <c r="J74" s="176"/>
      <c r="K74" s="176"/>
    </row>
    <row r="75" spans="3:11" x14ac:dyDescent="0.3">
      <c r="C75" s="176"/>
      <c r="D75" s="176"/>
      <c r="E75" s="176"/>
      <c r="F75" s="176"/>
      <c r="G75" s="176"/>
      <c r="H75" s="176"/>
      <c r="I75" s="176"/>
      <c r="J75" s="176"/>
      <c r="K75" s="176"/>
    </row>
    <row r="76" spans="3:11" x14ac:dyDescent="0.3">
      <c r="C76" s="176"/>
      <c r="D76" s="176"/>
      <c r="E76" s="176"/>
      <c r="F76" s="176"/>
      <c r="G76" s="176"/>
      <c r="H76" s="176"/>
      <c r="I76" s="176"/>
      <c r="J76" s="176"/>
      <c r="K76" s="176"/>
    </row>
    <row r="77" spans="3:11" x14ac:dyDescent="0.3">
      <c r="C77" s="176"/>
      <c r="D77" s="176"/>
      <c r="E77" s="176"/>
      <c r="F77" s="176"/>
      <c r="G77" s="176"/>
      <c r="H77" s="176"/>
      <c r="I77" s="176"/>
      <c r="J77" s="176"/>
      <c r="K77" s="176"/>
    </row>
    <row r="78" spans="3:11" x14ac:dyDescent="0.3">
      <c r="C78" s="176"/>
      <c r="D78" s="176"/>
      <c r="E78" s="176"/>
      <c r="F78" s="176"/>
      <c r="G78" s="176"/>
      <c r="H78" s="176"/>
      <c r="I78" s="176"/>
      <c r="J78" s="176"/>
      <c r="K78" s="176"/>
    </row>
    <row r="79" spans="3:11" x14ac:dyDescent="0.3">
      <c r="C79" s="176"/>
      <c r="D79" s="176"/>
      <c r="E79" s="176"/>
      <c r="F79" s="176"/>
      <c r="G79" s="176"/>
      <c r="H79" s="176"/>
      <c r="I79" s="176"/>
      <c r="J79" s="176"/>
      <c r="K79" s="176"/>
    </row>
    <row r="80" spans="3:11" x14ac:dyDescent="0.3">
      <c r="C80" s="176"/>
      <c r="D80" s="176"/>
      <c r="E80" s="176"/>
      <c r="F80" s="176"/>
      <c r="G80" s="176"/>
      <c r="H80" s="176"/>
      <c r="I80" s="176"/>
      <c r="J80" s="176"/>
      <c r="K80" s="176"/>
    </row>
    <row r="81" spans="3:11" x14ac:dyDescent="0.3">
      <c r="C81" s="176"/>
      <c r="D81" s="176"/>
      <c r="E81" s="176"/>
      <c r="F81" s="176"/>
      <c r="G81" s="176"/>
      <c r="H81" s="176"/>
      <c r="I81" s="176"/>
      <c r="J81" s="176"/>
      <c r="K81" s="176"/>
    </row>
    <row r="82" spans="3:11" x14ac:dyDescent="0.3">
      <c r="C82" s="176"/>
      <c r="D82" s="176"/>
      <c r="E82" s="176"/>
      <c r="F82" s="176"/>
      <c r="G82" s="176"/>
      <c r="H82" s="176"/>
      <c r="I82" s="176"/>
      <c r="J82" s="176"/>
      <c r="K82" s="176"/>
    </row>
    <row r="83" spans="3:11" x14ac:dyDescent="0.3">
      <c r="C83" s="176"/>
      <c r="D83" s="176"/>
      <c r="E83" s="176"/>
      <c r="F83" s="176"/>
      <c r="G83" s="176"/>
      <c r="H83" s="176"/>
      <c r="I83" s="176"/>
      <c r="J83" s="176"/>
      <c r="K83" s="176"/>
    </row>
    <row r="84" spans="3:11" x14ac:dyDescent="0.3">
      <c r="C84" s="176"/>
      <c r="D84" s="176"/>
      <c r="E84" s="176"/>
      <c r="F84" s="176"/>
      <c r="G84" s="176"/>
      <c r="H84" s="176"/>
      <c r="I84" s="176"/>
      <c r="J84" s="176"/>
      <c r="K84" s="176"/>
    </row>
    <row r="85" spans="3:11" x14ac:dyDescent="0.3">
      <c r="C85" s="176"/>
      <c r="D85" s="176"/>
      <c r="E85" s="176"/>
      <c r="F85" s="176"/>
      <c r="G85" s="176"/>
      <c r="H85" s="176"/>
      <c r="I85" s="176"/>
      <c r="J85" s="176"/>
      <c r="K85" s="176"/>
    </row>
    <row r="86" spans="3:11" x14ac:dyDescent="0.3">
      <c r="C86" s="176"/>
      <c r="D86" s="176"/>
      <c r="E86" s="176"/>
      <c r="F86" s="176"/>
      <c r="G86" s="176"/>
      <c r="H86" s="176"/>
      <c r="I86" s="176"/>
      <c r="J86" s="176"/>
      <c r="K86" s="176"/>
    </row>
    <row r="87" spans="3:11" x14ac:dyDescent="0.3">
      <c r="C87" s="176"/>
      <c r="D87" s="176"/>
      <c r="E87" s="176"/>
      <c r="F87" s="176"/>
      <c r="G87" s="176"/>
      <c r="H87" s="176"/>
      <c r="I87" s="176"/>
      <c r="J87" s="176"/>
      <c r="K87" s="176"/>
    </row>
    <row r="88" spans="3:11" x14ac:dyDescent="0.3">
      <c r="C88" s="176"/>
      <c r="D88" s="176"/>
      <c r="E88" s="176"/>
      <c r="F88" s="176"/>
      <c r="G88" s="176"/>
      <c r="H88" s="176"/>
      <c r="I88" s="176"/>
      <c r="J88" s="176"/>
      <c r="K88" s="176"/>
    </row>
    <row r="89" spans="3:11" x14ac:dyDescent="0.3">
      <c r="C89" s="176"/>
      <c r="D89" s="176"/>
      <c r="E89" s="176"/>
      <c r="F89" s="176"/>
      <c r="G89" s="176"/>
      <c r="H89" s="176"/>
      <c r="I89" s="176"/>
      <c r="J89" s="176"/>
      <c r="K89" s="176"/>
    </row>
    <row r="90" spans="3:11" x14ac:dyDescent="0.3">
      <c r="C90" s="176"/>
      <c r="D90" s="176"/>
      <c r="E90" s="176"/>
      <c r="F90" s="176"/>
      <c r="G90" s="176"/>
      <c r="H90" s="176"/>
      <c r="I90" s="176"/>
      <c r="J90" s="176"/>
      <c r="K90" s="176"/>
    </row>
    <row r="91" spans="3:11" x14ac:dyDescent="0.3">
      <c r="C91" s="176"/>
      <c r="D91" s="176"/>
      <c r="E91" s="176"/>
      <c r="F91" s="176"/>
      <c r="G91" s="176"/>
      <c r="H91" s="176"/>
      <c r="I91" s="176"/>
      <c r="J91" s="176"/>
      <c r="K91" s="176"/>
    </row>
    <row r="92" spans="3:11" x14ac:dyDescent="0.3">
      <c r="C92" s="176"/>
      <c r="D92" s="176"/>
      <c r="E92" s="176"/>
      <c r="F92" s="176"/>
      <c r="G92" s="176"/>
      <c r="H92" s="176"/>
      <c r="I92" s="176"/>
      <c r="J92" s="176"/>
      <c r="K92" s="176"/>
    </row>
    <row r="93" spans="3:11" x14ac:dyDescent="0.3">
      <c r="C93" s="176"/>
      <c r="D93" s="176"/>
      <c r="E93" s="176"/>
      <c r="F93" s="176"/>
      <c r="G93" s="176"/>
      <c r="H93" s="176"/>
      <c r="I93" s="176"/>
      <c r="J93" s="176"/>
      <c r="K93" s="176"/>
    </row>
    <row r="94" spans="3:11" x14ac:dyDescent="0.3">
      <c r="C94" s="176"/>
      <c r="D94" s="176"/>
      <c r="E94" s="176"/>
      <c r="F94" s="176"/>
      <c r="G94" s="176"/>
      <c r="H94" s="176"/>
      <c r="I94" s="176"/>
      <c r="J94" s="176"/>
      <c r="K94" s="176"/>
    </row>
    <row r="95" spans="3:11" x14ac:dyDescent="0.3">
      <c r="C95" s="176"/>
      <c r="D95" s="176"/>
      <c r="E95" s="176"/>
      <c r="F95" s="176"/>
      <c r="G95" s="176"/>
      <c r="H95" s="176"/>
      <c r="I95" s="176"/>
      <c r="J95" s="176"/>
      <c r="K95" s="176"/>
    </row>
    <row r="96" spans="3:11" x14ac:dyDescent="0.3">
      <c r="C96" s="176"/>
      <c r="D96" s="176"/>
      <c r="E96" s="176"/>
      <c r="F96" s="176"/>
      <c r="G96" s="176"/>
      <c r="H96" s="176"/>
      <c r="I96" s="176"/>
      <c r="J96" s="176"/>
      <c r="K96" s="176"/>
    </row>
    <row r="97" spans="3:11" x14ac:dyDescent="0.3">
      <c r="C97" s="176"/>
      <c r="D97" s="176"/>
      <c r="E97" s="176"/>
      <c r="F97" s="176"/>
      <c r="G97" s="176"/>
      <c r="H97" s="176"/>
      <c r="I97" s="176"/>
      <c r="J97" s="176"/>
      <c r="K97" s="176"/>
    </row>
    <row r="98" spans="3:11" x14ac:dyDescent="0.3">
      <c r="C98" s="176"/>
      <c r="D98" s="176"/>
      <c r="E98" s="176"/>
      <c r="F98" s="176"/>
      <c r="G98" s="176"/>
      <c r="H98" s="176"/>
      <c r="I98" s="176"/>
      <c r="J98" s="176"/>
      <c r="K98" s="176"/>
    </row>
    <row r="99" spans="3:11" x14ac:dyDescent="0.3">
      <c r="C99" s="176"/>
      <c r="D99" s="176"/>
      <c r="E99" s="176"/>
      <c r="F99" s="176"/>
      <c r="G99" s="176"/>
      <c r="H99" s="176"/>
      <c r="I99" s="176"/>
      <c r="J99" s="176"/>
      <c r="K99" s="176"/>
    </row>
    <row r="100" spans="3:11" x14ac:dyDescent="0.3">
      <c r="C100" s="176"/>
      <c r="D100" s="176"/>
      <c r="E100" s="176"/>
      <c r="F100" s="176"/>
      <c r="G100" s="176"/>
      <c r="H100" s="176"/>
      <c r="I100" s="176"/>
      <c r="J100" s="176"/>
      <c r="K100" s="176"/>
    </row>
    <row r="101" spans="3:11" x14ac:dyDescent="0.3">
      <c r="C101" s="176"/>
      <c r="D101" s="176"/>
      <c r="E101" s="176"/>
      <c r="F101" s="176"/>
      <c r="G101" s="176"/>
      <c r="H101" s="176"/>
      <c r="I101" s="176"/>
      <c r="J101" s="176"/>
      <c r="K101" s="176"/>
    </row>
    <row r="102" spans="3:11" x14ac:dyDescent="0.3">
      <c r="C102" s="176"/>
      <c r="D102" s="176"/>
      <c r="E102" s="176"/>
      <c r="F102" s="176"/>
      <c r="G102" s="176"/>
      <c r="H102" s="176"/>
      <c r="I102" s="176"/>
      <c r="J102" s="176"/>
      <c r="K102" s="176"/>
    </row>
    <row r="103" spans="3:11" x14ac:dyDescent="0.3">
      <c r="C103" s="176"/>
      <c r="D103" s="176"/>
      <c r="E103" s="176"/>
      <c r="F103" s="176"/>
      <c r="G103" s="176"/>
      <c r="H103" s="176"/>
      <c r="I103" s="176"/>
      <c r="J103" s="176"/>
      <c r="K103" s="176"/>
    </row>
    <row r="104" spans="3:11" x14ac:dyDescent="0.3">
      <c r="C104" s="176"/>
      <c r="D104" s="176"/>
      <c r="E104" s="176"/>
      <c r="F104" s="176"/>
      <c r="G104" s="176"/>
      <c r="H104" s="176"/>
      <c r="I104" s="176"/>
      <c r="J104" s="176"/>
      <c r="K104" s="176"/>
    </row>
    <row r="105" spans="3:11" x14ac:dyDescent="0.3">
      <c r="C105" s="176"/>
      <c r="D105" s="176"/>
      <c r="E105" s="176"/>
      <c r="F105" s="176"/>
      <c r="G105" s="176"/>
      <c r="H105" s="176"/>
      <c r="I105" s="176"/>
      <c r="J105" s="176"/>
      <c r="K105" s="176"/>
    </row>
  </sheetData>
  <sheetProtection algorithmName="SHA-512" hashValue="7/TW8nApl/pJ3dillP0EfpkZkvIVIOxiBP86JDA7oyKY5Mr24bTKmRw4/n+FR7tckTtPSPKa4QXu5g9NUjvi9A==" saltValue="0GMj1odU0Jm0IkJKsytztg==" spinCount="100000" sheet="1" formatCells="0" formatColumns="0" formatRows="0"/>
  <mergeCells count="69">
    <mergeCell ref="C34:H34"/>
    <mergeCell ref="K34:L34"/>
    <mergeCell ref="C35:H35"/>
    <mergeCell ref="K35:L35"/>
    <mergeCell ref="C31:H31"/>
    <mergeCell ref="K31:L31"/>
    <mergeCell ref="C32:H32"/>
    <mergeCell ref="K32:L32"/>
    <mergeCell ref="C33:H33"/>
    <mergeCell ref="K33:L33"/>
    <mergeCell ref="C28:H28"/>
    <mergeCell ref="K28:L28"/>
    <mergeCell ref="C29:H29"/>
    <mergeCell ref="K29:L29"/>
    <mergeCell ref="C30:H30"/>
    <mergeCell ref="K30:L30"/>
    <mergeCell ref="A25:B25"/>
    <mergeCell ref="C25:H25"/>
    <mergeCell ref="K25:L25"/>
    <mergeCell ref="C27:H27"/>
    <mergeCell ref="K27:L27"/>
    <mergeCell ref="C26:H26"/>
    <mergeCell ref="K26:L2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C14:H14"/>
    <mergeCell ref="K14:L14"/>
    <mergeCell ref="C15:H15"/>
    <mergeCell ref="K15:L15"/>
    <mergeCell ref="C16:H16"/>
    <mergeCell ref="K16:L16"/>
    <mergeCell ref="C10:H10"/>
    <mergeCell ref="K10:L10"/>
    <mergeCell ref="C11:H11"/>
    <mergeCell ref="K11:L11"/>
    <mergeCell ref="A13:B13"/>
    <mergeCell ref="C13:H13"/>
    <mergeCell ref="K13:L13"/>
    <mergeCell ref="C7:H7"/>
    <mergeCell ref="K7:L7"/>
    <mergeCell ref="C8:H8"/>
    <mergeCell ref="K8:L8"/>
    <mergeCell ref="C9:H9"/>
    <mergeCell ref="K9:L9"/>
    <mergeCell ref="C4:H4"/>
    <mergeCell ref="K4:L4"/>
    <mergeCell ref="C5:H5"/>
    <mergeCell ref="K5:L5"/>
    <mergeCell ref="C6:H6"/>
    <mergeCell ref="K6:L6"/>
    <mergeCell ref="C3:H3"/>
    <mergeCell ref="K3:L3"/>
    <mergeCell ref="A1:B1"/>
    <mergeCell ref="C1:H1"/>
    <mergeCell ref="K1:L1"/>
    <mergeCell ref="C2:H2"/>
    <mergeCell ref="K2:L2"/>
  </mergeCells>
  <pageMargins left="0.7" right="0.7" top="1" bottom="0.75" header="0.3" footer="0.3"/>
  <pageSetup paperSize="5" scale="50" orientation="landscape" r:id="rId1"/>
  <headerFooter>
    <oddFooter>&amp;LFY 23-24 Medical Record Review Report - Excel - Rev. 7-1-23</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60" hidden="1" customWidth="1"/>
    <col min="2" max="2" width="58.44140625" style="160" customWidth="1"/>
    <col min="3" max="3" width="9.6640625" style="160" customWidth="1"/>
    <col min="4" max="4" width="13.33203125" style="160" hidden="1" customWidth="1"/>
    <col min="5" max="5" width="42.33203125" style="160" customWidth="1"/>
    <col min="6" max="6" width="98.5546875" style="202" customWidth="1"/>
    <col min="7" max="7" width="9.6640625" style="160" customWidth="1"/>
    <col min="8" max="10" width="10.44140625" style="160" customWidth="1"/>
    <col min="11" max="11" width="9.33203125" style="160" customWidth="1"/>
    <col min="12" max="12" width="10.44140625" style="160" customWidth="1"/>
    <col min="13" max="13" width="11" style="160" customWidth="1"/>
    <col min="14" max="14" width="10.33203125" style="160" customWidth="1"/>
    <col min="15" max="15" width="9.33203125" style="160" customWidth="1"/>
    <col min="16" max="16" width="10.44140625" style="160" customWidth="1"/>
    <col min="17" max="17" width="11.33203125" style="160" customWidth="1"/>
    <col min="18" max="18" width="10.33203125" style="160" customWidth="1"/>
    <col min="19" max="19" width="9.33203125" style="160" customWidth="1"/>
    <col min="20" max="20" width="10.44140625" style="160" customWidth="1"/>
    <col min="21" max="22" width="10.6640625" style="160" customWidth="1"/>
    <col min="23" max="23" width="9.33203125" style="160" customWidth="1"/>
    <col min="24" max="24" width="10.44140625" style="160" customWidth="1"/>
    <col min="25" max="25" width="7.33203125" style="160" customWidth="1"/>
    <col min="26" max="26" width="8.6640625" style="160" customWidth="1"/>
    <col min="27" max="27" width="7.33203125" style="160" customWidth="1"/>
    <col min="28" max="28" width="8.6640625" style="160" customWidth="1"/>
    <col min="29" max="29" width="11.33203125" style="160" customWidth="1"/>
    <col min="30" max="30" width="10.6640625" style="160" customWidth="1"/>
    <col min="31" max="31" width="9.33203125" style="160" customWidth="1"/>
    <col min="32" max="32" width="11.5546875" style="160" customWidth="1"/>
    <col min="33" max="33" width="10.6640625" style="160" customWidth="1"/>
    <col min="34" max="34" width="11.44140625" style="160" customWidth="1"/>
    <col min="35" max="35" width="9.33203125" style="160" customWidth="1"/>
    <col min="36" max="36" width="10.5546875" style="160" customWidth="1"/>
    <col min="37" max="37" width="3.44140625" style="160" customWidth="1"/>
    <col min="38" max="40" width="9.33203125" style="212" customWidth="1"/>
    <col min="41" max="41" width="11" style="212" customWidth="1"/>
    <col min="42" max="43" width="9.33203125" style="160" customWidth="1"/>
    <col min="44" max="16384" width="9.33203125" style="160"/>
  </cols>
  <sheetData>
    <row r="1" spans="1:42" s="189" customFormat="1" ht="15.6" hidden="1" x14ac:dyDescent="0.3">
      <c r="A1" s="287" t="s">
        <v>269</v>
      </c>
      <c r="B1" s="287" t="s">
        <v>270</v>
      </c>
      <c r="C1" s="287" t="s">
        <v>271</v>
      </c>
      <c r="D1" s="214" t="s">
        <v>174</v>
      </c>
      <c r="F1" s="190"/>
    </row>
    <row r="2" spans="1:42" ht="14.7" hidden="1" customHeight="1" x14ac:dyDescent="0.3">
      <c r="A2" s="191"/>
      <c r="B2" s="192" t="s">
        <v>272</v>
      </c>
      <c r="C2" s="193"/>
      <c r="D2" s="215"/>
      <c r="E2" s="194"/>
      <c r="F2" s="195"/>
      <c r="G2" s="196"/>
      <c r="H2" s="196"/>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row>
    <row r="3" spans="1:42" hidden="1" x14ac:dyDescent="0.3">
      <c r="A3" s="191"/>
      <c r="B3" s="197" t="s">
        <v>273</v>
      </c>
      <c r="C3" s="191"/>
      <c r="D3" s="216"/>
      <c r="E3" s="194"/>
      <c r="F3" s="195"/>
      <c r="G3" s="196"/>
      <c r="H3" s="196"/>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row>
    <row r="4" spans="1:42" hidden="1" x14ac:dyDescent="0.3">
      <c r="A4" s="199"/>
      <c r="B4" s="200" t="s">
        <v>274</v>
      </c>
      <c r="C4" s="201"/>
      <c r="D4" s="217"/>
    </row>
    <row r="5" spans="1:42" ht="14.7" hidden="1" customHeight="1" x14ac:dyDescent="0.3">
      <c r="A5" s="203"/>
      <c r="B5" s="204"/>
      <c r="C5" s="204"/>
      <c r="D5" s="204"/>
      <c r="E5" s="194"/>
      <c r="F5" s="195"/>
      <c r="G5" s="196"/>
      <c r="H5" s="196"/>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row>
    <row r="6" spans="1:42" ht="14.7" hidden="1" customHeight="1" x14ac:dyDescent="0.3">
      <c r="A6" s="203"/>
      <c r="B6" s="205"/>
      <c r="C6" s="206"/>
      <c r="D6" s="203"/>
      <c r="E6" s="194"/>
      <c r="F6" s="207"/>
      <c r="G6" s="196"/>
      <c r="H6" s="196"/>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row>
    <row r="7" spans="1:42" ht="18" customHeight="1" x14ac:dyDescent="0.3">
      <c r="A7" s="287" t="s">
        <v>269</v>
      </c>
      <c r="B7" s="287" t="s">
        <v>270</v>
      </c>
      <c r="C7" s="287" t="s">
        <v>271</v>
      </c>
      <c r="D7" s="287" t="s">
        <v>275</v>
      </c>
      <c r="E7" s="287" t="s">
        <v>174</v>
      </c>
      <c r="F7" s="194"/>
      <c r="G7" s="207"/>
      <c r="H7" s="196"/>
      <c r="I7" s="196"/>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L7" s="160"/>
      <c r="AP7" s="212"/>
    </row>
    <row r="8" spans="1:42" ht="48" hidden="1" customHeight="1" x14ac:dyDescent="0.3">
      <c r="A8" s="191" t="s">
        <v>81</v>
      </c>
      <c r="B8" s="197" t="s">
        <v>276</v>
      </c>
      <c r="C8" s="198"/>
      <c r="D8" s="191" t="str">
        <f>IF(C8="","",IF(C8="Yes","Met",IF(C8="No","Not met")))</f>
        <v/>
      </c>
      <c r="E8" s="175"/>
      <c r="F8" s="194"/>
      <c r="G8" s="207"/>
      <c r="H8" s="196"/>
      <c r="I8" s="196"/>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L8" s="160"/>
      <c r="AP8" s="212"/>
    </row>
    <row r="9" spans="1:42" ht="48" customHeight="1" x14ac:dyDescent="0.3">
      <c r="A9" s="191" t="s">
        <v>82</v>
      </c>
      <c r="B9" s="197" t="s">
        <v>277</v>
      </c>
      <c r="C9" s="272"/>
      <c r="D9" s="273" t="str">
        <f t="shared" ref="D9:D13" si="0">IF(C9="","",IF(C9="Yes","Met",IF(C9="No","Not met")))</f>
        <v/>
      </c>
      <c r="E9" s="175"/>
      <c r="F9" s="194"/>
      <c r="G9" s="207"/>
      <c r="H9" s="196"/>
      <c r="I9" s="196"/>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L9" s="160"/>
      <c r="AP9" s="212"/>
    </row>
    <row r="10" spans="1:42" ht="48" customHeight="1" x14ac:dyDescent="0.3">
      <c r="A10" s="191" t="s">
        <v>83</v>
      </c>
      <c r="B10" s="192" t="s">
        <v>278</v>
      </c>
      <c r="C10" s="272"/>
      <c r="D10" s="273" t="str">
        <f t="shared" si="0"/>
        <v/>
      </c>
      <c r="E10" s="175"/>
      <c r="F10" s="194"/>
      <c r="G10" s="207"/>
      <c r="H10" s="196"/>
      <c r="I10" s="196"/>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L10" s="160"/>
      <c r="AP10" s="212"/>
    </row>
    <row r="11" spans="1:42" ht="48" customHeight="1" x14ac:dyDescent="0.3">
      <c r="A11" s="191" t="s">
        <v>84</v>
      </c>
      <c r="B11" s="192" t="s">
        <v>279</v>
      </c>
      <c r="C11" s="272"/>
      <c r="D11" s="273" t="str">
        <f t="shared" si="0"/>
        <v/>
      </c>
      <c r="E11" s="175"/>
      <c r="F11" s="194"/>
      <c r="G11" s="195"/>
      <c r="H11" s="196"/>
      <c r="I11" s="196"/>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L11" s="160"/>
      <c r="AP11" s="212"/>
    </row>
    <row r="12" spans="1:42" ht="48" hidden="1" customHeight="1" x14ac:dyDescent="0.3">
      <c r="A12" s="191" t="s">
        <v>85</v>
      </c>
      <c r="B12" s="197" t="s">
        <v>280</v>
      </c>
      <c r="C12" s="198"/>
      <c r="D12" s="191" t="str">
        <f t="shared" si="0"/>
        <v/>
      </c>
      <c r="E12" s="175"/>
      <c r="F12" s="194"/>
      <c r="G12" s="405"/>
      <c r="H12" s="196"/>
      <c r="I12" s="196"/>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L12" s="160"/>
      <c r="AP12" s="212"/>
    </row>
    <row r="13" spans="1:42" ht="48" hidden="1" customHeight="1" x14ac:dyDescent="0.3">
      <c r="A13" s="191" t="s">
        <v>86</v>
      </c>
      <c r="B13" s="192" t="s">
        <v>281</v>
      </c>
      <c r="C13" s="209"/>
      <c r="D13" s="191" t="str">
        <f t="shared" si="0"/>
        <v/>
      </c>
      <c r="E13" s="210"/>
      <c r="F13" s="160"/>
      <c r="G13" s="405"/>
      <c r="AL13" s="160"/>
      <c r="AP13" s="212"/>
    </row>
    <row r="15" spans="1:42" ht="15.6" x14ac:dyDescent="0.3">
      <c r="A15" s="208"/>
      <c r="B15" s="287" t="s">
        <v>282</v>
      </c>
      <c r="C15" s="222" t="s">
        <v>271</v>
      </c>
      <c r="D15" s="406" t="s">
        <v>174</v>
      </c>
      <c r="E15" s="406"/>
    </row>
    <row r="16" spans="1:42" ht="48" customHeight="1" x14ac:dyDescent="0.3">
      <c r="A16" s="191" t="s">
        <v>283</v>
      </c>
      <c r="B16" s="211" t="s">
        <v>284</v>
      </c>
      <c r="C16" s="273"/>
      <c r="D16" s="175"/>
      <c r="E16" s="175"/>
    </row>
    <row r="21" spans="2:2" x14ac:dyDescent="0.3">
      <c r="B21" s="160" t="s">
        <v>285</v>
      </c>
    </row>
  </sheetData>
  <sheetProtection algorithmName="SHA-512" hashValue="YWOul2eI6Hxp1RSviSt106AQ6N8Qj94RKHAUn2E4D5pH9NOs7D0qQJvesmBvwuyQ3wyfYchSh4ovEomIDesuLA==" saltValue="QqIBAl26+UlArHUvBqUVlg==" spinCount="100000" sheet="1" formatCells="0" formatColumns="0" formatRows="0" selectLockedCells="1"/>
  <mergeCells count="2">
    <mergeCell ref="G12:G13"/>
    <mergeCell ref="D15:E15"/>
  </mergeCells>
  <phoneticPr fontId="37" type="noConversion"/>
  <pageMargins left="0.25" right="0.25" top="1.03078703703704" bottom="0.75" header="0.3" footer="0.3"/>
  <pageSetup fitToHeight="0" orientation="landscape" r:id="rId1"/>
  <headerFooter>
    <oddHeader>&amp;C&amp;"Arial,Bold"Confidential QA Report
COSD DMC-ODS Plan
Substance Use Disorder Services
Fiscal Year 25-26</oddHeader>
    <oddFooter>&amp;LFY 25-26 SUD QA QAPR Report rv. 7-1-25&amp;R&amp;P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A06ABC5-9598-4ED6-831F-7EFB021F0251}">
          <x14:formula1>
            <xm:f>Validations!$J$3:$J$4</xm:f>
          </x14:formula1>
          <xm:sqref>C16 C8:C13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18"/>
  <sheetViews>
    <sheetView view="pageBreakPreview" zoomScale="90" zoomScaleNormal="85" zoomScaleSheetLayoutView="90" workbookViewId="0">
      <selection activeCell="I5" sqref="I5:J5"/>
    </sheetView>
  </sheetViews>
  <sheetFormatPr defaultColWidth="9.33203125" defaultRowHeight="13.2" x14ac:dyDescent="0.25"/>
  <cols>
    <col min="1" max="11" width="9.33203125" style="78"/>
    <col min="12" max="12" width="12.33203125" style="78" customWidth="1"/>
    <col min="13" max="13" width="12.44140625" style="78" customWidth="1"/>
    <col min="14" max="14" width="13.5546875" style="78" customWidth="1"/>
    <col min="15" max="15" width="13.5546875" style="78" hidden="1" customWidth="1"/>
    <col min="16" max="19" width="11.33203125" style="78" customWidth="1"/>
    <col min="20" max="21" width="9.33203125" style="78" customWidth="1"/>
    <col min="22" max="16384" width="9.33203125" style="78"/>
  </cols>
  <sheetData>
    <row r="1" spans="1:20" s="99" customFormat="1" ht="13.5" customHeight="1" x14ac:dyDescent="0.25">
      <c r="B1" s="289"/>
      <c r="D1" s="332"/>
      <c r="E1" s="332"/>
      <c r="G1" s="100"/>
      <c r="H1" s="289"/>
      <c r="I1" s="101"/>
      <c r="J1" s="101"/>
      <c r="K1" s="289"/>
      <c r="M1" s="289"/>
      <c r="N1" s="289"/>
      <c r="O1" s="289"/>
      <c r="P1" s="289"/>
      <c r="Q1" s="102"/>
    </row>
    <row r="2" spans="1:20" s="99" customFormat="1" ht="18" customHeight="1" x14ac:dyDescent="0.25">
      <c r="A2" s="103"/>
      <c r="B2" s="104"/>
      <c r="C2" s="289" t="s">
        <v>201</v>
      </c>
      <c r="D2" s="103"/>
      <c r="E2" s="295">
        <f>'Chart Review Info'!D4</f>
        <v>0</v>
      </c>
      <c r="F2" s="295"/>
      <c r="G2" s="295"/>
      <c r="H2" s="295"/>
      <c r="I2" s="295"/>
      <c r="J2" s="295"/>
      <c r="K2" s="105"/>
      <c r="M2" s="289" t="s">
        <v>205</v>
      </c>
      <c r="N2" s="105"/>
      <c r="O2" s="105"/>
      <c r="P2" s="470">
        <f>'Chart Review Info'!D5</f>
        <v>0</v>
      </c>
      <c r="Q2" s="470"/>
    </row>
    <row r="3" spans="1:20" s="99" customFormat="1" ht="18" customHeight="1" x14ac:dyDescent="0.25">
      <c r="A3" s="103"/>
      <c r="B3" s="324" t="s">
        <v>286</v>
      </c>
      <c r="C3" s="324"/>
      <c r="D3" s="324"/>
      <c r="E3" s="296">
        <f>'Chart Review Info'!D3</f>
        <v>0</v>
      </c>
      <c r="F3" s="296"/>
      <c r="G3" s="296"/>
      <c r="H3" s="296"/>
      <c r="I3" s="296"/>
      <c r="J3" s="296"/>
      <c r="K3" s="105"/>
      <c r="M3" s="289"/>
      <c r="N3" s="105"/>
      <c r="O3" s="105"/>
      <c r="P3" s="123"/>
      <c r="Q3" s="123"/>
    </row>
    <row r="4" spans="1:20" s="99" customFormat="1" ht="19.5" customHeight="1" x14ac:dyDescent="0.25">
      <c r="A4" s="103"/>
      <c r="E4" s="289"/>
      <c r="F4" s="289"/>
      <c r="G4" s="289"/>
      <c r="I4" s="332" t="s">
        <v>287</v>
      </c>
      <c r="J4" s="332"/>
      <c r="K4" s="106"/>
      <c r="L4" s="332" t="s">
        <v>288</v>
      </c>
      <c r="M4" s="332"/>
      <c r="N4" s="332"/>
      <c r="O4" s="332"/>
      <c r="P4" s="332"/>
      <c r="Q4" s="332"/>
    </row>
    <row r="5" spans="1:20" s="99" customFormat="1" ht="18.75" customHeight="1" x14ac:dyDescent="0.25">
      <c r="A5" s="103"/>
      <c r="I5" s="330">
        <f>'Chart Review Info'!G3</f>
        <v>0</v>
      </c>
      <c r="J5" s="330"/>
      <c r="L5" s="331">
        <f>'Chart Review Info'!G4</f>
        <v>0</v>
      </c>
      <c r="M5" s="331"/>
      <c r="N5" s="107" t="s">
        <v>289</v>
      </c>
      <c r="O5" s="107"/>
      <c r="P5" s="331">
        <f>'Chart Review Info'!G5</f>
        <v>0</v>
      </c>
      <c r="Q5" s="331"/>
    </row>
    <row r="6" spans="1:20" s="109" customFormat="1" ht="17.25" customHeight="1" x14ac:dyDescent="0.3">
      <c r="A6" s="103"/>
      <c r="B6" s="317" t="s">
        <v>290</v>
      </c>
      <c r="C6" s="318"/>
      <c r="D6" s="318"/>
      <c r="E6" s="318"/>
      <c r="F6" s="318"/>
      <c r="G6" s="318"/>
      <c r="H6" s="318"/>
      <c r="I6" s="318"/>
      <c r="J6" s="318"/>
      <c r="K6" s="318"/>
      <c r="L6" s="318"/>
      <c r="M6" s="318"/>
      <c r="N6" s="318"/>
      <c r="O6" s="318"/>
      <c r="P6" s="319"/>
      <c r="Q6" s="319"/>
      <c r="R6" s="108"/>
    </row>
    <row r="7" spans="1:20" s="109" customFormat="1" ht="29.1" customHeight="1" x14ac:dyDescent="0.25">
      <c r="A7" s="288"/>
      <c r="B7" s="320" t="s">
        <v>291</v>
      </c>
      <c r="C7" s="321"/>
      <c r="D7" s="321"/>
      <c r="E7" s="321"/>
      <c r="F7" s="321"/>
      <c r="G7" s="321"/>
      <c r="H7" s="321"/>
      <c r="I7" s="321"/>
      <c r="J7" s="321"/>
      <c r="K7" s="321"/>
      <c r="L7" s="321"/>
      <c r="M7" s="321"/>
      <c r="N7" s="288" t="s">
        <v>292</v>
      </c>
      <c r="O7" s="288" t="s">
        <v>293</v>
      </c>
      <c r="P7" s="328" t="s">
        <v>294</v>
      </c>
      <c r="Q7" s="328"/>
      <c r="R7" s="328"/>
      <c r="S7" s="328"/>
    </row>
    <row r="8" spans="1:20" s="109" customFormat="1" ht="79.2" customHeight="1" x14ac:dyDescent="0.25">
      <c r="A8" s="110">
        <v>1</v>
      </c>
      <c r="B8" s="322" t="s">
        <v>295</v>
      </c>
      <c r="C8" s="323"/>
      <c r="D8" s="323"/>
      <c r="E8" s="323"/>
      <c r="F8" s="323"/>
      <c r="G8" s="323"/>
      <c r="H8" s="323"/>
      <c r="I8" s="323"/>
      <c r="J8" s="323"/>
      <c r="K8" s="323"/>
      <c r="L8" s="323"/>
      <c r="M8" s="323"/>
      <c r="N8" s="141"/>
      <c r="O8" s="266" t="str">
        <f t="shared" ref="O8:O18" si="0">IF(N8="","",IF(N8="Yes","Met",IF(N8="No","Not Met","N/A")))</f>
        <v/>
      </c>
      <c r="P8" s="329"/>
      <c r="Q8" s="329"/>
      <c r="R8" s="329"/>
      <c r="S8" s="329"/>
    </row>
    <row r="9" spans="1:20" s="109" customFormat="1" ht="23.4" customHeight="1" x14ac:dyDescent="0.25">
      <c r="A9" s="110">
        <v>2</v>
      </c>
      <c r="B9" s="322" t="s">
        <v>296</v>
      </c>
      <c r="C9" s="323"/>
      <c r="D9" s="323"/>
      <c r="E9" s="323"/>
      <c r="F9" s="323"/>
      <c r="G9" s="323"/>
      <c r="H9" s="323"/>
      <c r="I9" s="323"/>
      <c r="J9" s="323"/>
      <c r="K9" s="323"/>
      <c r="L9" s="323"/>
      <c r="M9" s="323"/>
      <c r="N9" s="141"/>
      <c r="O9" s="266" t="str">
        <f t="shared" si="0"/>
        <v/>
      </c>
      <c r="P9" s="329"/>
      <c r="Q9" s="329"/>
      <c r="R9" s="329"/>
      <c r="S9" s="329"/>
    </row>
    <row r="10" spans="1:20" s="109" customFormat="1" ht="66" customHeight="1" x14ac:dyDescent="0.25">
      <c r="A10" s="110">
        <v>3</v>
      </c>
      <c r="B10" s="322" t="s">
        <v>297</v>
      </c>
      <c r="C10" s="323"/>
      <c r="D10" s="323"/>
      <c r="E10" s="323"/>
      <c r="F10" s="323"/>
      <c r="G10" s="323"/>
      <c r="H10" s="323"/>
      <c r="I10" s="323"/>
      <c r="J10" s="323"/>
      <c r="K10" s="323"/>
      <c r="L10" s="323"/>
      <c r="M10" s="323"/>
      <c r="N10" s="111"/>
      <c r="O10" s="266" t="str">
        <f t="shared" si="0"/>
        <v/>
      </c>
      <c r="P10" s="329"/>
      <c r="Q10" s="329"/>
      <c r="R10" s="329"/>
      <c r="S10" s="329"/>
    </row>
    <row r="11" spans="1:20" s="109" customFormat="1" ht="39" customHeight="1" x14ac:dyDescent="0.25">
      <c r="A11" s="112">
        <v>4</v>
      </c>
      <c r="B11" s="322" t="s">
        <v>298</v>
      </c>
      <c r="C11" s="323"/>
      <c r="D11" s="323"/>
      <c r="E11" s="323"/>
      <c r="F11" s="323"/>
      <c r="G11" s="323"/>
      <c r="H11" s="323"/>
      <c r="I11" s="323"/>
      <c r="J11" s="323"/>
      <c r="K11" s="323"/>
      <c r="L11" s="323"/>
      <c r="M11" s="323"/>
      <c r="N11" s="271"/>
      <c r="O11" s="266" t="str">
        <f t="shared" si="0"/>
        <v/>
      </c>
      <c r="P11" s="327"/>
      <c r="Q11" s="327"/>
      <c r="R11" s="327"/>
      <c r="S11" s="327"/>
      <c r="T11" s="99"/>
    </row>
    <row r="12" spans="1:20" s="109" customFormat="1" ht="27.6" customHeight="1" x14ac:dyDescent="0.25">
      <c r="A12" s="112">
        <v>5</v>
      </c>
      <c r="B12" s="322" t="s">
        <v>299</v>
      </c>
      <c r="C12" s="323"/>
      <c r="D12" s="323"/>
      <c r="E12" s="323"/>
      <c r="F12" s="323"/>
      <c r="G12" s="323"/>
      <c r="H12" s="323"/>
      <c r="I12" s="323"/>
      <c r="J12" s="323"/>
      <c r="K12" s="323"/>
      <c r="L12" s="323"/>
      <c r="M12" s="323"/>
      <c r="N12" s="271"/>
      <c r="O12" s="266" t="str">
        <f t="shared" si="0"/>
        <v/>
      </c>
      <c r="P12" s="327"/>
      <c r="Q12" s="327"/>
      <c r="R12" s="327"/>
      <c r="S12" s="327"/>
      <c r="T12" s="99"/>
    </row>
    <row r="13" spans="1:20" s="109" customFormat="1" ht="26.7" hidden="1" customHeight="1" x14ac:dyDescent="0.25">
      <c r="A13" s="112">
        <v>6</v>
      </c>
      <c r="B13" s="322" t="s">
        <v>300</v>
      </c>
      <c r="C13" s="323"/>
      <c r="D13" s="323"/>
      <c r="E13" s="323"/>
      <c r="F13" s="323"/>
      <c r="G13" s="323"/>
      <c r="H13" s="323"/>
      <c r="I13" s="323"/>
      <c r="J13" s="323"/>
      <c r="K13" s="323"/>
      <c r="L13" s="323"/>
      <c r="M13" s="323"/>
      <c r="N13" s="271"/>
      <c r="O13" s="266" t="str">
        <f t="shared" si="0"/>
        <v/>
      </c>
      <c r="P13" s="325"/>
      <c r="Q13" s="325"/>
      <c r="R13" s="325"/>
      <c r="S13" s="325"/>
      <c r="T13" s="99"/>
    </row>
    <row r="14" spans="1:20" s="109" customFormat="1" ht="26.7" hidden="1" customHeight="1" x14ac:dyDescent="0.25">
      <c r="A14" s="112">
        <v>7</v>
      </c>
      <c r="B14" s="322" t="s">
        <v>300</v>
      </c>
      <c r="C14" s="323"/>
      <c r="D14" s="323"/>
      <c r="E14" s="323"/>
      <c r="F14" s="323"/>
      <c r="G14" s="323"/>
      <c r="H14" s="323"/>
      <c r="I14" s="323"/>
      <c r="J14" s="323"/>
      <c r="K14" s="323"/>
      <c r="L14" s="323"/>
      <c r="M14" s="323"/>
      <c r="N14" s="271"/>
      <c r="O14" s="266" t="str">
        <f t="shared" si="0"/>
        <v/>
      </c>
      <c r="P14" s="325"/>
      <c r="Q14" s="325"/>
      <c r="R14" s="325"/>
      <c r="S14" s="325"/>
      <c r="T14" s="99"/>
    </row>
    <row r="15" spans="1:20" s="109" customFormat="1" ht="26.7" hidden="1" customHeight="1" x14ac:dyDescent="0.25">
      <c r="A15" s="112">
        <v>8</v>
      </c>
      <c r="B15" s="322" t="s">
        <v>300</v>
      </c>
      <c r="C15" s="323"/>
      <c r="D15" s="323"/>
      <c r="E15" s="323"/>
      <c r="F15" s="323"/>
      <c r="G15" s="323"/>
      <c r="H15" s="323"/>
      <c r="I15" s="323"/>
      <c r="J15" s="323"/>
      <c r="K15" s="323"/>
      <c r="L15" s="323"/>
      <c r="M15" s="323"/>
      <c r="N15" s="271"/>
      <c r="O15" s="266" t="str">
        <f t="shared" si="0"/>
        <v/>
      </c>
      <c r="P15" s="325"/>
      <c r="Q15" s="325"/>
      <c r="R15" s="325"/>
      <c r="S15" s="325"/>
      <c r="T15" s="99"/>
    </row>
    <row r="16" spans="1:20" s="109" customFormat="1" ht="26.7" hidden="1" customHeight="1" x14ac:dyDescent="0.25">
      <c r="A16" s="112">
        <v>9</v>
      </c>
      <c r="B16" s="322" t="s">
        <v>300</v>
      </c>
      <c r="C16" s="323"/>
      <c r="D16" s="323"/>
      <c r="E16" s="323"/>
      <c r="F16" s="323"/>
      <c r="G16" s="323"/>
      <c r="H16" s="323"/>
      <c r="I16" s="323"/>
      <c r="J16" s="323"/>
      <c r="K16" s="323"/>
      <c r="L16" s="323"/>
      <c r="M16" s="323"/>
      <c r="N16" s="271"/>
      <c r="O16" s="266" t="str">
        <f t="shared" si="0"/>
        <v/>
      </c>
      <c r="P16" s="325"/>
      <c r="Q16" s="325"/>
      <c r="R16" s="325"/>
      <c r="S16" s="325"/>
      <c r="T16" s="99"/>
    </row>
    <row r="17" spans="1:20" s="109" customFormat="1" ht="26.7" hidden="1" customHeight="1" x14ac:dyDescent="0.25">
      <c r="A17" s="112">
        <v>10</v>
      </c>
      <c r="B17" s="322" t="s">
        <v>300</v>
      </c>
      <c r="C17" s="323"/>
      <c r="D17" s="323"/>
      <c r="E17" s="323"/>
      <c r="F17" s="323"/>
      <c r="G17" s="323"/>
      <c r="H17" s="323"/>
      <c r="I17" s="323"/>
      <c r="J17" s="323"/>
      <c r="K17" s="323"/>
      <c r="L17" s="323"/>
      <c r="M17" s="323"/>
      <c r="N17" s="271"/>
      <c r="O17" s="266" t="str">
        <f t="shared" si="0"/>
        <v/>
      </c>
      <c r="P17" s="325"/>
      <c r="Q17" s="325"/>
      <c r="R17" s="325"/>
      <c r="S17" s="325"/>
      <c r="T17" s="99"/>
    </row>
    <row r="18" spans="1:20" s="109" customFormat="1" ht="30" hidden="1" customHeight="1" x14ac:dyDescent="0.25">
      <c r="A18" s="112">
        <v>11</v>
      </c>
      <c r="B18" s="322" t="s">
        <v>300</v>
      </c>
      <c r="C18" s="323"/>
      <c r="D18" s="323"/>
      <c r="E18" s="323"/>
      <c r="F18" s="323"/>
      <c r="G18" s="323"/>
      <c r="H18" s="323"/>
      <c r="I18" s="323"/>
      <c r="J18" s="323"/>
      <c r="K18" s="323"/>
      <c r="L18" s="323"/>
      <c r="M18" s="323"/>
      <c r="N18" s="110"/>
      <c r="O18" s="292" t="str">
        <f t="shared" si="0"/>
        <v/>
      </c>
      <c r="P18" s="326"/>
      <c r="Q18" s="326"/>
      <c r="R18" s="326"/>
      <c r="S18" s="326"/>
      <c r="T18" s="99"/>
    </row>
  </sheetData>
  <sheetProtection algorithmName="SHA-512" hashValue="RLky4YeujSQUMesqtIBydAv+JLqkJU8JrigawYMQ/uPN1+abAj3n8Ej3j1tFW5xKtZ2SMmzk1nmVynilRhx6og==" saltValue="hizNbyzK8FMDMWQsSLRKhQ==" spinCount="100000" sheet="1" formatCells="0" formatColumns="0" formatRows="0"/>
  <mergeCells count="18">
    <mergeCell ref="D1:E1"/>
    <mergeCell ref="I4:J4"/>
    <mergeCell ref="L4:Q4"/>
    <mergeCell ref="P7:S7"/>
    <mergeCell ref="P8:S8"/>
    <mergeCell ref="P9:S9"/>
    <mergeCell ref="P10:S10"/>
    <mergeCell ref="I5:J5"/>
    <mergeCell ref="L5:M5"/>
    <mergeCell ref="P5:Q5"/>
    <mergeCell ref="P17:S17"/>
    <mergeCell ref="P18:S18"/>
    <mergeCell ref="P16:S16"/>
    <mergeCell ref="P11:S11"/>
    <mergeCell ref="P12:S12"/>
    <mergeCell ref="P13:S13"/>
    <mergeCell ref="P14:S14"/>
    <mergeCell ref="P15:S15"/>
  </mergeCells>
  <conditionalFormatting sqref="O8:O18">
    <cfRule type="containsText" dxfId="95"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ageMargins left="0.24" right="0.25" top="0.95" bottom="0.63" header="0.38" footer="0.25"/>
  <pageSetup scale="72"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Props1.xml><?xml version="1.0" encoding="utf-8"?>
<ds:datastoreItem xmlns:ds="http://schemas.openxmlformats.org/officeDocument/2006/customXml" ds:itemID="{BAEC00AD-F52E-4F61-9D8B-14AF7F69A655}">
  <ds:schemaRefs>
    <ds:schemaRef ds:uri="2a490d39-cfa4-4aad-a555-b38dfce2e039"/>
    <ds:schemaRef ds:uri="http://schemas.microsoft.com/office/infopath/2007/PartnerControls"/>
    <ds:schemaRef ds:uri="http://schemas.openxmlformats.org/package/2006/metadata/core-properties"/>
    <ds:schemaRef ds:uri="http://schemas.microsoft.com/office/2006/documentManagement/types"/>
    <ds:schemaRef ds:uri="d3fbdd45-96c9-4ead-9afe-c965a536019e"/>
    <ds:schemaRef ds:uri="http://purl.org/dc/terms/"/>
    <ds:schemaRef ds:uri="http://purl.org/dc/dcmityp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3.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3120C71-5FB3-4F1D-9A15-A30F051471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2026-08-18T17:37:55Z</cp:lastPrinted>
  <dcterms:created xsi:type="dcterms:W3CDTF">2004-11-08T20:03:53Z</dcterms:created>
  <dcterms:modified xsi:type="dcterms:W3CDTF">2026-08-18T18:11:07Z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