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C:\Users\mparson\Desktop\FY 26-27 QAPR Tools\SUD\"/>
    </mc:Choice>
  </mc:AlternateContent>
  <xr:revisionPtr revIDLastSave="0" documentId="8_{68B57FEC-26B5-4239-8459-A635AB93E104}" xr6:coauthVersionLast="47" xr6:coauthVersionMax="47" xr10:uidLastSave="{00000000-0000-0000-0000-000000000000}"/>
  <workbookProtection workbookAlgorithmName="SHA-512" workbookHashValue="WHVd9nOCRP/9wZXQ3c3X+5lpM6y/UHlP0HH44xTpCxkMDYB6YXVL0dOmWZckLJXTSlcDor67x+nUgbmSL2n9KA==" workbookSaltValue="WSd87vPAuV+b8l764V+xsQ==" workbookSpinCount="100000" lockStructure="1"/>
  <bookViews>
    <workbookView xWindow="-108" yWindow="-108" windowWidth="23256" windowHeight="12456" tabRatio="898" firstSheet="2" activeTab="2" xr2:uid="{00000000-000D-0000-FFFF-FFFF00000000}"/>
  </bookViews>
  <sheets>
    <sheet name="Instructions" sheetId="42856" state="hidden" r:id="rId1"/>
    <sheet name="Chart Review Info" sheetId="42789" state="hidden" r:id="rId2"/>
    <sheet name="Review Results" sheetId="42790" r:id="rId3"/>
    <sheet name="Services Change Summary" sheetId="42792" r:id="rId4"/>
    <sheet name="Trend Analysis" sheetId="42854" r:id="rId5"/>
    <sheet name="Policy &amp; Procedures" sheetId="42853" r:id="rId6"/>
    <sheet name="Quality Indicators" sheetId="42857" r:id="rId7"/>
    <sheet name="Validations" sheetId="42855" state="hidden" r:id="rId8"/>
    <sheet name="Data" sheetId="42812" state="hidden" r:id="rId9"/>
    <sheet name="Chart 1" sheetId="42713" state="hidden" r:id="rId10"/>
    <sheet name="Chart 2" sheetId="42833" state="hidden" r:id="rId11"/>
    <sheet name="Chart 3" sheetId="42835" state="hidden" r:id="rId12"/>
    <sheet name="Chart 4" sheetId="42836" state="hidden" r:id="rId13"/>
    <sheet name="Chart 5" sheetId="42837" state="hidden" r:id="rId14"/>
    <sheet name="Chart 6" sheetId="42838" state="hidden" r:id="rId15"/>
    <sheet name="Chart 7" sheetId="42839" state="hidden" r:id="rId16"/>
    <sheet name="Chart 8" sheetId="42840" state="hidden" r:id="rId17"/>
    <sheet name="Chart 9" sheetId="42841" state="hidden" r:id="rId18"/>
    <sheet name="Chart 10" sheetId="42842" state="hidden" r:id="rId19"/>
    <sheet name="Chart 11" sheetId="42843" state="hidden" r:id="rId20"/>
    <sheet name="Chart 12" sheetId="42844" state="hidden" r:id="rId21"/>
    <sheet name="Chart 13" sheetId="42845" state="hidden" r:id="rId22"/>
    <sheet name="Chart 14" sheetId="42846" state="hidden" r:id="rId23"/>
    <sheet name="Chart 15" sheetId="42847" state="hidden" r:id="rId24"/>
    <sheet name="Chart 16" sheetId="42848" state="hidden" r:id="rId25"/>
    <sheet name="Chart 17" sheetId="42849" state="hidden" r:id="rId26"/>
    <sheet name="Chart 18" sheetId="42850" state="hidden" r:id="rId27"/>
    <sheet name="Chart 19" sheetId="42851" state="hidden" r:id="rId28"/>
    <sheet name="Chart 20" sheetId="42852" state="hidden" r:id="rId29"/>
  </sheets>
  <externalReferences>
    <externalReference r:id="rId30"/>
    <externalReference r:id="rId31"/>
    <externalReference r:id="rId32"/>
    <externalReference r:id="rId33"/>
  </externalReferences>
  <definedNames>
    <definedName name="_xlnm._FilterDatabase" localSheetId="8" hidden="1">Data!$N$4:$N$8</definedName>
    <definedName name="ADDENDUM">Data!$A$50:$O$650</definedName>
    <definedName name="CLAIMS">Data!$B$50:$M$650</definedName>
    <definedName name="Consum_1" localSheetId="4">'[1]Chart Review Info'!$D$14</definedName>
    <definedName name="Consum_1" localSheetId="7">#REF!</definedName>
    <definedName name="Consum_1">'[2]Chart Review Info'!$D$14</definedName>
    <definedName name="Consum_10" localSheetId="4">'[1]Chart Review Info'!$D$23</definedName>
    <definedName name="Consum_10" localSheetId="7">#REF!</definedName>
    <definedName name="Consum_10">'[2]Chart Review Info'!$D$23</definedName>
    <definedName name="Consum_11" localSheetId="4">'[1]Chart Review Info'!$D$24</definedName>
    <definedName name="Consum_11" localSheetId="7">#REF!</definedName>
    <definedName name="Consum_11">'[2]Chart Review Info'!$D$24</definedName>
    <definedName name="Consum_12" localSheetId="4">'[1]Chart Review Info'!$D$25</definedName>
    <definedName name="Consum_12" localSheetId="7">#REF!</definedName>
    <definedName name="Consum_12">'[2]Chart Review Info'!$D$25</definedName>
    <definedName name="Consum_13" localSheetId="4">'[1]Chart Review Info'!$D$26</definedName>
    <definedName name="Consum_13" localSheetId="7">#REF!</definedName>
    <definedName name="Consum_13">'[2]Chart Review Info'!$D$26</definedName>
    <definedName name="Consum_14" localSheetId="4">'[1]Chart Review Info'!$D$27</definedName>
    <definedName name="Consum_14" localSheetId="7">#REF!</definedName>
    <definedName name="Consum_14">'[2]Chart Review Info'!$D$27</definedName>
    <definedName name="Consum_15" localSheetId="4">'[1]Chart Review Info'!$D$28</definedName>
    <definedName name="Consum_15" localSheetId="7">#REF!</definedName>
    <definedName name="Consum_15">'[2]Chart Review Info'!$D$28</definedName>
    <definedName name="Consum_16" localSheetId="4">'[1]Chart Review Info'!$D$29</definedName>
    <definedName name="Consum_16" localSheetId="7">#REF!</definedName>
    <definedName name="Consum_16">'[2]Chart Review Info'!$D$29</definedName>
    <definedName name="Consum_17" localSheetId="4">'[1]Chart Review Info'!$D$30</definedName>
    <definedName name="Consum_17" localSheetId="7">#REF!</definedName>
    <definedName name="Consum_17">'[2]Chart Review Info'!$D$30</definedName>
    <definedName name="Consum_18" localSheetId="4">'[1]Chart Review Info'!$D$31</definedName>
    <definedName name="Consum_18" localSheetId="7">#REF!</definedName>
    <definedName name="Consum_18">'[2]Chart Review Info'!$D$31</definedName>
    <definedName name="Consum_19" localSheetId="4">'[1]Chart Review Info'!$D$32</definedName>
    <definedName name="Consum_19" localSheetId="7">#REF!</definedName>
    <definedName name="Consum_19">'[2]Chart Review Info'!$D$32</definedName>
    <definedName name="Consum_2" localSheetId="4">'[1]Chart Review Info'!$D$15</definedName>
    <definedName name="Consum_2" localSheetId="7">#REF!</definedName>
    <definedName name="Consum_2">'[2]Chart Review Info'!$D$15</definedName>
    <definedName name="Consum_20" localSheetId="4">'[1]Chart Review Info'!$D$33</definedName>
    <definedName name="Consum_20" localSheetId="7">#REF!</definedName>
    <definedName name="Consum_20">'[2]Chart Review Info'!$D$33</definedName>
    <definedName name="Consum_3" localSheetId="4">'[1]Chart Review Info'!$D$16</definedName>
    <definedName name="Consum_3" localSheetId="7">#REF!</definedName>
    <definedName name="Consum_3">'[2]Chart Review Info'!$D$16</definedName>
    <definedName name="Consum_4" localSheetId="4">'[1]Chart Review Info'!$D$17</definedName>
    <definedName name="Consum_4" localSheetId="7">#REF!</definedName>
    <definedName name="Consum_4">'[2]Chart Review Info'!$D$17</definedName>
    <definedName name="Consum_5" localSheetId="4">'[1]Chart Review Info'!$D$18</definedName>
    <definedName name="Consum_5" localSheetId="7">#REF!</definedName>
    <definedName name="Consum_5">'[2]Chart Review Info'!$D$18</definedName>
    <definedName name="Consum_6" localSheetId="4">'[1]Chart Review Info'!$D$19</definedName>
    <definedName name="Consum_6" localSheetId="7">#REF!</definedName>
    <definedName name="Consum_6">'[2]Chart Review Info'!$D$19</definedName>
    <definedName name="Consum_7" localSheetId="4">'[1]Chart Review Info'!$D$20</definedName>
    <definedName name="Consum_7" localSheetId="7">#REF!</definedName>
    <definedName name="Consum_7">'[2]Chart Review Info'!$D$20</definedName>
    <definedName name="Consum_8" localSheetId="4">'[1]Chart Review Info'!$D$21</definedName>
    <definedName name="Consum_8" localSheetId="7">#REF!</definedName>
    <definedName name="Consum_8">'[2]Chart Review Info'!$D$21</definedName>
    <definedName name="Consum_9" localSheetId="4">'[1]Chart Review Info'!$D$22</definedName>
    <definedName name="Consum_9" localSheetId="7">#REF!</definedName>
    <definedName name="Consum_9">'[2]Chart Review Info'!$D$22</definedName>
    <definedName name="Corrected_Codes" localSheetId="18">CORRECTIONCODES[Full]</definedName>
    <definedName name="Corrected_Codes" localSheetId="19">CORRECTIONCODES[Full]</definedName>
    <definedName name="Corrected_Codes" localSheetId="20">CORRECTIONCODES[Full]</definedName>
    <definedName name="Corrected_Codes" localSheetId="21">CORRECTIONCODES[Full]</definedName>
    <definedName name="Corrected_Codes" localSheetId="22">CORRECTIONCODES[Full]</definedName>
    <definedName name="Corrected_Codes" localSheetId="23">CORRECTIONCODES[Full]</definedName>
    <definedName name="Corrected_Codes" localSheetId="24">CORRECTIONCODES[Full]</definedName>
    <definedName name="Corrected_Codes" localSheetId="25">CORRECTIONCODES[Full]</definedName>
    <definedName name="Corrected_Codes" localSheetId="26">CORRECTIONCODES[Full]</definedName>
    <definedName name="Corrected_Codes" localSheetId="27">CORRECTIONCODES[Full]</definedName>
    <definedName name="Corrected_Codes" localSheetId="10">CORRECTIONCODES[Full]</definedName>
    <definedName name="Corrected_Codes" localSheetId="28">CORRECTIONCODES[Full]</definedName>
    <definedName name="Corrected_Codes" localSheetId="11">CORRECTIONCODES[Full]</definedName>
    <definedName name="Corrected_Codes" localSheetId="12">CORRECTIONCODES[Full]</definedName>
    <definedName name="Corrected_Codes" localSheetId="13">CORRECTIONCODES[Full]</definedName>
    <definedName name="Corrected_Codes" localSheetId="14">CORRECTIONCODES[Full]</definedName>
    <definedName name="Corrected_Codes" localSheetId="15">CORRECTIONCODES[Full]</definedName>
    <definedName name="Corrected_Codes" localSheetId="16">CORRECTIONCODES[Full]</definedName>
    <definedName name="Corrected_Codes" localSheetId="17">CORRECTIONCODES[Full]</definedName>
    <definedName name="Corrected_Codes" localSheetId="0">[2]!CORRECTIONCODES[Full]</definedName>
    <definedName name="Corrected_Codes" localSheetId="6">[2]!CORRECTIONCODES[Full]</definedName>
    <definedName name="Corrected_Codes" localSheetId="4">[1]!CORRECTIONCODES[Full]</definedName>
    <definedName name="Corrected_Codes" localSheetId="7">#REF!</definedName>
    <definedName name="Corrected_Codes">CORRECTIONCODES[Full]</definedName>
    <definedName name="Disallowance_Codes" localSheetId="18">DISALLOWANCE[Full]</definedName>
    <definedName name="Disallowance_Codes" localSheetId="19">DISALLOWANCE[Full]</definedName>
    <definedName name="Disallowance_Codes" localSheetId="20">DISALLOWANCE[Full]</definedName>
    <definedName name="Disallowance_Codes" localSheetId="21">DISALLOWANCE[Full]</definedName>
    <definedName name="Disallowance_Codes" localSheetId="22">DISALLOWANCE[Full]</definedName>
    <definedName name="Disallowance_Codes" localSheetId="23">DISALLOWANCE[Full]</definedName>
    <definedName name="Disallowance_Codes" localSheetId="24">DISALLOWANCE[Full]</definedName>
    <definedName name="Disallowance_Codes" localSheetId="25">DISALLOWANCE[Full]</definedName>
    <definedName name="Disallowance_Codes" localSheetId="26">DISALLOWANCE[Full]</definedName>
    <definedName name="Disallowance_Codes" localSheetId="27">DISALLOWANCE[Full]</definedName>
    <definedName name="Disallowance_Codes" localSheetId="10">DISALLOWANCE[Full]</definedName>
    <definedName name="Disallowance_Codes" localSheetId="28">DISALLOWANCE[Full]</definedName>
    <definedName name="Disallowance_Codes" localSheetId="11">DISALLOWANCE[Full]</definedName>
    <definedName name="Disallowance_Codes" localSheetId="12">DISALLOWANCE[Full]</definedName>
    <definedName name="Disallowance_Codes" localSheetId="13">DISALLOWANCE[Full]</definedName>
    <definedName name="Disallowance_Codes" localSheetId="14">DISALLOWANCE[Full]</definedName>
    <definedName name="Disallowance_Codes" localSheetId="15">DISALLOWANCE[Full]</definedName>
    <definedName name="Disallowance_Codes" localSheetId="16">DISALLOWANCE[Full]</definedName>
    <definedName name="Disallowance_Codes" localSheetId="17">DISALLOWANCE[Full]</definedName>
    <definedName name="Disallowance_Codes" localSheetId="0">[2]!DISALLOWANCE[Full]</definedName>
    <definedName name="Disallowance_Codes" localSheetId="6">[2]!DISALLOWANCE[Full]</definedName>
    <definedName name="Disallowance_Codes" localSheetId="4">[1]!DISALLOWANCE[Full]</definedName>
    <definedName name="Disallowance_Codes" localSheetId="7">#REF!</definedName>
    <definedName name="Disallowance_Codes">DISALLOWANCE[Full]</definedName>
    <definedName name="DOB_1" localSheetId="0">'[2]Chart Review Info'!#REF!</definedName>
    <definedName name="DOB_1" localSheetId="6">'[2]Chart Review Info'!#REF!</definedName>
    <definedName name="DOB_1" localSheetId="4">'[1]Chart Review Info'!#REF!</definedName>
    <definedName name="DOB_1">'Chart Review Info'!#REF!</definedName>
    <definedName name="DOB_10" localSheetId="0">'[2]Chart Review Info'!#REF!</definedName>
    <definedName name="DOB_10" localSheetId="6">'[2]Chart Review Info'!#REF!</definedName>
    <definedName name="DOB_10" localSheetId="4">'[1]Chart Review Info'!#REF!</definedName>
    <definedName name="DOB_10">'Chart Review Info'!#REF!</definedName>
    <definedName name="DOB_11" localSheetId="0">'[2]Chart Review Info'!#REF!</definedName>
    <definedName name="DOB_11" localSheetId="6">'[2]Chart Review Info'!#REF!</definedName>
    <definedName name="DOB_11" localSheetId="4">'[1]Chart Review Info'!#REF!</definedName>
    <definedName name="DOB_11">'Chart Review Info'!#REF!</definedName>
    <definedName name="DOB_12" localSheetId="0">'[2]Chart Review Info'!#REF!</definedName>
    <definedName name="DOB_12" localSheetId="6">'[2]Chart Review Info'!#REF!</definedName>
    <definedName name="DOB_12" localSheetId="4">'[1]Chart Review Info'!#REF!</definedName>
    <definedName name="DOB_12">'Chart Review Info'!#REF!</definedName>
    <definedName name="DOB_13" localSheetId="0">'[2]Chart Review Info'!#REF!</definedName>
    <definedName name="DOB_13" localSheetId="6">'[2]Chart Review Info'!#REF!</definedName>
    <definedName name="DOB_13" localSheetId="4">'[1]Chart Review Info'!#REF!</definedName>
    <definedName name="DOB_13">'Chart Review Info'!#REF!</definedName>
    <definedName name="DOB_14" localSheetId="0">'[2]Chart Review Info'!#REF!</definedName>
    <definedName name="DOB_14" localSheetId="6">'[2]Chart Review Info'!#REF!</definedName>
    <definedName name="DOB_14" localSheetId="4">'[1]Chart Review Info'!#REF!</definedName>
    <definedName name="DOB_14">'Chart Review Info'!#REF!</definedName>
    <definedName name="DOB_15" localSheetId="0">'[2]Chart Review Info'!#REF!</definedName>
    <definedName name="DOB_15" localSheetId="6">'[2]Chart Review Info'!#REF!</definedName>
    <definedName name="DOB_15" localSheetId="4">'[1]Chart Review Info'!#REF!</definedName>
    <definedName name="DOB_15">'Chart Review Info'!#REF!</definedName>
    <definedName name="DOB_16" localSheetId="0">'[2]Chart Review Info'!#REF!</definedName>
    <definedName name="DOB_16" localSheetId="6">'[2]Chart Review Info'!#REF!</definedName>
    <definedName name="DOB_16" localSheetId="4">'[1]Chart Review Info'!#REF!</definedName>
    <definedName name="DOB_16">'Chart Review Info'!#REF!</definedName>
    <definedName name="DOB_17" localSheetId="0">'[2]Chart Review Info'!#REF!</definedName>
    <definedName name="DOB_17" localSheetId="6">'[2]Chart Review Info'!#REF!</definedName>
    <definedName name="DOB_17" localSheetId="4">'[1]Chart Review Info'!#REF!</definedName>
    <definedName name="DOB_17">'Chart Review Info'!#REF!</definedName>
    <definedName name="DOB_18" localSheetId="0">'[2]Chart Review Info'!#REF!</definedName>
    <definedName name="DOB_18" localSheetId="6">'[2]Chart Review Info'!#REF!</definedName>
    <definedName name="DOB_18" localSheetId="4">'[1]Chart Review Info'!#REF!</definedName>
    <definedName name="DOB_18">'Chart Review Info'!#REF!</definedName>
    <definedName name="DOB_19" localSheetId="0">'[2]Chart Review Info'!#REF!</definedName>
    <definedName name="DOB_19" localSheetId="6">'[2]Chart Review Info'!#REF!</definedName>
    <definedName name="DOB_19" localSheetId="4">'[1]Chart Review Info'!#REF!</definedName>
    <definedName name="DOB_19">'Chart Review Info'!#REF!</definedName>
    <definedName name="DOB_2" localSheetId="0">'[2]Chart Review Info'!#REF!</definedName>
    <definedName name="DOB_2" localSheetId="6">'[2]Chart Review Info'!#REF!</definedName>
    <definedName name="DOB_2" localSheetId="4">'[1]Chart Review Info'!#REF!</definedName>
    <definedName name="DOB_2">'Chart Review Info'!#REF!</definedName>
    <definedName name="DOB_20" localSheetId="0">'[2]Chart Review Info'!#REF!</definedName>
    <definedName name="DOB_20" localSheetId="6">'[2]Chart Review Info'!#REF!</definedName>
    <definedName name="DOB_20" localSheetId="4">'[1]Chart Review Info'!#REF!</definedName>
    <definedName name="DOB_20">'Chart Review Info'!#REF!</definedName>
    <definedName name="DOB_3" localSheetId="0">'[2]Chart Review Info'!#REF!</definedName>
    <definedName name="DOB_3" localSheetId="6">'[2]Chart Review Info'!#REF!</definedName>
    <definedName name="DOB_3" localSheetId="4">'[1]Chart Review Info'!#REF!</definedName>
    <definedName name="DOB_3">'Chart Review Info'!#REF!</definedName>
    <definedName name="DOB_4" localSheetId="0">'[2]Chart Review Info'!#REF!</definedName>
    <definedName name="DOB_4" localSheetId="6">'[2]Chart Review Info'!#REF!</definedName>
    <definedName name="DOB_4" localSheetId="4">'[1]Chart Review Info'!#REF!</definedName>
    <definedName name="DOB_4">'Chart Review Info'!#REF!</definedName>
    <definedName name="DOB_5" localSheetId="0">'[2]Chart Review Info'!#REF!</definedName>
    <definedName name="DOB_5" localSheetId="6">'[2]Chart Review Info'!#REF!</definedName>
    <definedName name="DOB_5" localSheetId="4">'[1]Chart Review Info'!#REF!</definedName>
    <definedName name="DOB_5">'Chart Review Info'!#REF!</definedName>
    <definedName name="DOB_6" localSheetId="0">'[2]Chart Review Info'!#REF!</definedName>
    <definedName name="DOB_6" localSheetId="6">'[2]Chart Review Info'!#REF!</definedName>
    <definedName name="DOB_6" localSheetId="4">'[1]Chart Review Info'!#REF!</definedName>
    <definedName name="DOB_6">'Chart Review Info'!#REF!</definedName>
    <definedName name="DOB_7" localSheetId="0">'[2]Chart Review Info'!#REF!</definedName>
    <definedName name="DOB_7" localSheetId="6">'[2]Chart Review Info'!#REF!</definedName>
    <definedName name="DOB_7" localSheetId="4">'[1]Chart Review Info'!#REF!</definedName>
    <definedName name="DOB_7">'Chart Review Info'!#REF!</definedName>
    <definedName name="DOB_8" localSheetId="0">'[2]Chart Review Info'!#REF!</definedName>
    <definedName name="DOB_8" localSheetId="6">'[2]Chart Review Info'!#REF!</definedName>
    <definedName name="DOB_8" localSheetId="4">'[1]Chart Review Info'!#REF!</definedName>
    <definedName name="DOB_8">'Chart Review Info'!#REF!</definedName>
    <definedName name="DOB_9" localSheetId="0">'[2]Chart Review Info'!#REF!</definedName>
    <definedName name="DOB_9" localSheetId="6">'[2]Chart Review Info'!#REF!</definedName>
    <definedName name="DOB_9" localSheetId="4">'[1]Chart Review Info'!#REF!</definedName>
    <definedName name="DOB_9">'Chart Review Info'!#REF!</definedName>
    <definedName name="Episode_1" localSheetId="4">'[1]Chart Review Info'!#REF!</definedName>
    <definedName name="Episode_1" localSheetId="7">#REF!</definedName>
    <definedName name="Episode_1">'[2]Chart Review Info'!#REF!</definedName>
    <definedName name="Episode_10" localSheetId="4">'[1]Chart Review Info'!#REF!</definedName>
    <definedName name="Episode_10" localSheetId="7">#REF!</definedName>
    <definedName name="Episode_10">'[2]Chart Review Info'!#REF!</definedName>
    <definedName name="Episode_11" localSheetId="4">'[1]Chart Review Info'!#REF!</definedName>
    <definedName name="Episode_11" localSheetId="7">#REF!</definedName>
    <definedName name="Episode_11">'[2]Chart Review Info'!#REF!</definedName>
    <definedName name="Episode_12" localSheetId="4">'[1]Chart Review Info'!#REF!</definedName>
    <definedName name="Episode_12" localSheetId="7">#REF!</definedName>
    <definedName name="Episode_12">'[2]Chart Review Info'!#REF!</definedName>
    <definedName name="Episode_13" localSheetId="4">'[1]Chart Review Info'!#REF!</definedName>
    <definedName name="Episode_13" localSheetId="7">#REF!</definedName>
    <definedName name="Episode_13">'[2]Chart Review Info'!#REF!</definedName>
    <definedName name="Episode_14" localSheetId="4">'[1]Chart Review Info'!#REF!</definedName>
    <definedName name="Episode_14" localSheetId="7">#REF!</definedName>
    <definedName name="Episode_14">'[2]Chart Review Info'!#REF!</definedName>
    <definedName name="Episode_15" localSheetId="4">'[1]Chart Review Info'!#REF!</definedName>
    <definedName name="Episode_15" localSheetId="7">#REF!</definedName>
    <definedName name="Episode_15">'[2]Chart Review Info'!#REF!</definedName>
    <definedName name="Episode_16" localSheetId="4">'[1]Chart Review Info'!#REF!</definedName>
    <definedName name="Episode_16" localSheetId="7">#REF!</definedName>
    <definedName name="Episode_16">'[2]Chart Review Info'!#REF!</definedName>
    <definedName name="Episode_17" localSheetId="4">'[1]Chart Review Info'!#REF!</definedName>
    <definedName name="Episode_17" localSheetId="7">#REF!</definedName>
    <definedName name="Episode_17">'[2]Chart Review Info'!#REF!</definedName>
    <definedName name="Episode_18" localSheetId="4">'[1]Chart Review Info'!#REF!</definedName>
    <definedName name="Episode_18" localSheetId="7">#REF!</definedName>
    <definedName name="Episode_18">'[2]Chart Review Info'!#REF!</definedName>
    <definedName name="Episode_19" localSheetId="4">'[1]Chart Review Info'!#REF!</definedName>
    <definedName name="Episode_19" localSheetId="7">#REF!</definedName>
    <definedName name="Episode_19">'[2]Chart Review Info'!#REF!</definedName>
    <definedName name="Episode_2" localSheetId="4">'[1]Chart Review Info'!#REF!</definedName>
    <definedName name="Episode_2" localSheetId="7">#REF!</definedName>
    <definedName name="Episode_2">'[2]Chart Review Info'!#REF!</definedName>
    <definedName name="Episode_20" localSheetId="4">'[1]Chart Review Info'!#REF!</definedName>
    <definedName name="Episode_20" localSheetId="7">#REF!</definedName>
    <definedName name="Episode_20">'[2]Chart Review Info'!#REF!</definedName>
    <definedName name="Episode_3" localSheetId="4">'[1]Chart Review Info'!#REF!</definedName>
    <definedName name="Episode_3" localSheetId="7">#REF!</definedName>
    <definedName name="Episode_3">'[2]Chart Review Info'!#REF!</definedName>
    <definedName name="Episode_4" localSheetId="4">'[1]Chart Review Info'!#REF!</definedName>
    <definedName name="Episode_4" localSheetId="7">#REF!</definedName>
    <definedName name="Episode_4">'[2]Chart Review Info'!#REF!</definedName>
    <definedName name="Episode_5" localSheetId="4">'[1]Chart Review Info'!#REF!</definedName>
    <definedName name="Episode_5" localSheetId="7">#REF!</definedName>
    <definedName name="Episode_5">'[2]Chart Review Info'!#REF!</definedName>
    <definedName name="Episode_6" localSheetId="4">'[1]Chart Review Info'!#REF!</definedName>
    <definedName name="Episode_6" localSheetId="7">#REF!</definedName>
    <definedName name="Episode_6">'[2]Chart Review Info'!#REF!</definedName>
    <definedName name="Episode_7" localSheetId="4">'[1]Chart Review Info'!#REF!</definedName>
    <definedName name="Episode_7" localSheetId="7">#REF!</definedName>
    <definedName name="Episode_7">'[2]Chart Review Info'!#REF!</definedName>
    <definedName name="Episode_8" localSheetId="4">'[1]Chart Review Info'!#REF!</definedName>
    <definedName name="Episode_8" localSheetId="7">#REF!</definedName>
    <definedName name="Episode_8">'[2]Chart Review Info'!#REF!</definedName>
    <definedName name="Episode_9" localSheetId="4">'[1]Chart Review Info'!#REF!</definedName>
    <definedName name="Episode_9" localSheetId="7">#REF!</definedName>
    <definedName name="Episode_9">'[2]Chart Review Info'!#REF!</definedName>
    <definedName name="FINDINGA1">'Chart 1'!$P$18:$P$24</definedName>
    <definedName name="FINDINGA2" localSheetId="0">#REF!</definedName>
    <definedName name="FINDINGA2" localSheetId="6">#REF!</definedName>
    <definedName name="FINDINGA2">'Chart 2'!$P$18:$P$24</definedName>
    <definedName name="FINDINGCC1" localSheetId="0">'[3]Old QAPR Tool'!#REF!</definedName>
    <definedName name="FINDINGCC1" localSheetId="6">'[3]Old QAPR Tool'!#REF!</definedName>
    <definedName name="FINDINGCC1">'Chart 1'!#REF!</definedName>
    <definedName name="FINDINGCC2" localSheetId="0">#REF!</definedName>
    <definedName name="FINDINGCC2" localSheetId="6">#REF!</definedName>
    <definedName name="FINDINGCC2">'Chart 2'!#REF!</definedName>
    <definedName name="FINDINGD1">'Chart 1'!$P$48:$P$48</definedName>
    <definedName name="FINDINGD2" localSheetId="0">#REF!</definedName>
    <definedName name="FINDINGD2" localSheetId="6">#REF!</definedName>
    <definedName name="FINDINGD2">'Chart 2'!#REF!</definedName>
    <definedName name="FINDINGDX1">'Chart 1'!$P$27:$P$34</definedName>
    <definedName name="FINDINGDX2" localSheetId="0">#REF!</definedName>
    <definedName name="FINDINGDX2" localSheetId="6">#REF!</definedName>
    <definedName name="FINDINGDX2">'Chart 2'!$P$27:$P$34</definedName>
    <definedName name="FINDINGG1">'Chart 1'!$P$40:$P$44</definedName>
    <definedName name="FINDINGG2" localSheetId="0">#REF!</definedName>
    <definedName name="FINDINGG2" localSheetId="6">#REF!</definedName>
    <definedName name="FINDINGG2">'Chart 2'!$P$40:$P$41</definedName>
    <definedName name="FINDINGID1">'Chart 1'!$P$9:$P$14</definedName>
    <definedName name="FINDINGID2" localSheetId="0">#REF!</definedName>
    <definedName name="FINDINGID2" localSheetId="6">#REF!</definedName>
    <definedName name="FINDINGID2">'Chart 2'!$P$9:$P$14</definedName>
    <definedName name="FINDINGN1" localSheetId="0">'[4]Chart 1'!#REF!</definedName>
    <definedName name="FINDINGN1" localSheetId="6">'[4]Chart 1'!#REF!</definedName>
    <definedName name="FINDINGN1">'Chart 1'!$P$73:$P$75</definedName>
    <definedName name="FINDINGN2" localSheetId="0">#REF!</definedName>
    <definedName name="FINDINGN2" localSheetId="6">#REF!</definedName>
    <definedName name="FINDINGN2">'Chart 2'!$P$73:$P$75</definedName>
    <definedName name="FINDINGNTP1" localSheetId="0">'[3]Old QAPR Tool'!#REF!</definedName>
    <definedName name="FINDINGNTP1" localSheetId="6">'[3]Old QAPR Tool'!#REF!</definedName>
    <definedName name="FINDINGNTP1">'Chart 1'!#REF!</definedName>
    <definedName name="FINDINGNTP2" localSheetId="0">#REF!</definedName>
    <definedName name="FINDINGNTP2" localSheetId="6">#REF!</definedName>
    <definedName name="FINDINGNTP2">'Chart 2'!#REF!</definedName>
    <definedName name="FINDINGPE1" localSheetId="0">'[4]Chart 1'!#REF!</definedName>
    <definedName name="FINDINGPE1" localSheetId="6">'[4]Chart 1'!#REF!</definedName>
    <definedName name="FINDINGPE1">'Chart 1'!$P$83:$P$84</definedName>
    <definedName name="FINDINGPE2" localSheetId="0">#REF!</definedName>
    <definedName name="FINDINGPE2" localSheetId="6">#REF!</definedName>
    <definedName name="FINDINGPE2">'Chart 2'!$P$83:$P$84</definedName>
    <definedName name="FINDINGPS1" localSheetId="0">'[4]Chart 1'!#REF!</definedName>
    <definedName name="FINDINGPS1" localSheetId="6">'[4]Chart 1'!#REF!</definedName>
    <definedName name="FINDINGPS1">'Chart 1'!$P$68:$P$70</definedName>
    <definedName name="FINDINGPS2" localSheetId="0">#REF!</definedName>
    <definedName name="FINDINGPS2" localSheetId="6">#REF!</definedName>
    <definedName name="FINDINGPS2">'Chart 2'!$P$68:$P$70</definedName>
    <definedName name="FINDINGRS1" localSheetId="0">'[4]Chart 1'!#REF!</definedName>
    <definedName name="FINDINGRS1" localSheetId="6">'[4]Chart 1'!#REF!</definedName>
    <definedName name="FINDINGRS1">'Chart 1'!$P$78:$P$80</definedName>
    <definedName name="FINDINGRS2" localSheetId="0">#REF!</definedName>
    <definedName name="FINDINGRS2" localSheetId="6">#REF!</definedName>
    <definedName name="FINDINGRS2">'Chart 2'!$P$78:$P$80</definedName>
    <definedName name="FINDINGS">Data!$A$21:$CD$41</definedName>
    <definedName name="FINDINGSC1" localSheetId="0">'[4]Chart 1'!#REF!</definedName>
    <definedName name="FINDINGSC1" localSheetId="6">'[4]Chart 1'!#REF!</definedName>
    <definedName name="FINDINGSC1">'Chart 1'!$P$37:$P$37</definedName>
    <definedName name="FINDINGSC2" localSheetId="0">#REF!</definedName>
    <definedName name="FINDINGSC2" localSheetId="6">#REF!</definedName>
    <definedName name="FINDINGSC2">'Chart 2'!$P$37:$P$37</definedName>
    <definedName name="Ins_1">'Chart Review Info'!$D$13</definedName>
    <definedName name="Ins_10">'Chart Review Info'!$D$22</definedName>
    <definedName name="Ins_11">'Chart Review Info'!$D$23</definedName>
    <definedName name="Ins_12">'Chart Review Info'!$D$24</definedName>
    <definedName name="Ins_13">'Chart Review Info'!$D$25</definedName>
    <definedName name="Ins_14">'Chart Review Info'!$D$26</definedName>
    <definedName name="Ins_15">'Chart Review Info'!$D$27</definedName>
    <definedName name="Ins_16">'Chart Review Info'!$D$28</definedName>
    <definedName name="Ins_17">'Chart Review Info'!$D$29</definedName>
    <definedName name="Ins_18">'Chart Review Info'!$D$30</definedName>
    <definedName name="Ins_19">'Chart Review Info'!$D$31</definedName>
    <definedName name="Ins_2">'Chart Review Info'!$D$14</definedName>
    <definedName name="Ins_20">'Chart Review Info'!$D$32</definedName>
    <definedName name="Ins_3">'Chart Review Info'!$D$15</definedName>
    <definedName name="Ins_4">'Chart Review Info'!$D$16</definedName>
    <definedName name="Ins_5">'Chart Review Info'!$D$17</definedName>
    <definedName name="Ins_6">'Chart Review Info'!$D$18</definedName>
    <definedName name="Ins_7">'Chart Review Info'!$D$19</definedName>
    <definedName name="Ins_8">'Chart Review Info'!$D$20</definedName>
    <definedName name="Ins_9">'Chart Review Info'!$D$21</definedName>
    <definedName name="MRN_1" localSheetId="0">'[2]Chart Review Info'!$C$14</definedName>
    <definedName name="MRN_1" localSheetId="6">'[2]Chart Review Info'!$C$14</definedName>
    <definedName name="MRN_1" localSheetId="4">'[1]Chart Review Info'!$C$14</definedName>
    <definedName name="MRN_1" localSheetId="7">#REF!</definedName>
    <definedName name="MRN_1">'Chart Review Info'!$C$13</definedName>
    <definedName name="MRN_10" localSheetId="0">'[2]Chart Review Info'!$C$23</definedName>
    <definedName name="MRN_10" localSheetId="6">'[2]Chart Review Info'!$C$23</definedName>
    <definedName name="MRN_10" localSheetId="4">'[1]Chart Review Info'!$C$23</definedName>
    <definedName name="MRN_10" localSheetId="7">#REF!</definedName>
    <definedName name="MRN_10">'Chart Review Info'!$C$22</definedName>
    <definedName name="MRN_11" localSheetId="0">'[2]Chart Review Info'!$C$24</definedName>
    <definedName name="MRN_11" localSheetId="6">'[2]Chart Review Info'!$C$24</definedName>
    <definedName name="MRN_11" localSheetId="4">'[1]Chart Review Info'!$C$24</definedName>
    <definedName name="MRN_11" localSheetId="7">#REF!</definedName>
    <definedName name="MRN_11">'Chart Review Info'!$C$23</definedName>
    <definedName name="MRN_12" localSheetId="0">'[2]Chart Review Info'!$C$25</definedName>
    <definedName name="MRN_12" localSheetId="6">'[2]Chart Review Info'!$C$25</definedName>
    <definedName name="MRN_12" localSheetId="4">'[1]Chart Review Info'!$C$25</definedName>
    <definedName name="MRN_12" localSheetId="7">#REF!</definedName>
    <definedName name="MRN_12">'Chart Review Info'!$C$24</definedName>
    <definedName name="MRN_13" localSheetId="0">'[2]Chart Review Info'!$C$26</definedName>
    <definedName name="MRN_13" localSheetId="6">'[2]Chart Review Info'!$C$26</definedName>
    <definedName name="MRN_13" localSheetId="4">'[1]Chart Review Info'!$C$26</definedName>
    <definedName name="MRN_13" localSheetId="7">#REF!</definedName>
    <definedName name="MRN_13">'Chart Review Info'!$C$25</definedName>
    <definedName name="MRN_14" localSheetId="0">'[2]Chart Review Info'!$C$27</definedName>
    <definedName name="MRN_14" localSheetId="6">'[2]Chart Review Info'!$C$27</definedName>
    <definedName name="MRN_14" localSheetId="4">'[1]Chart Review Info'!$C$27</definedName>
    <definedName name="MRN_14" localSheetId="7">#REF!</definedName>
    <definedName name="MRN_14">'Chart Review Info'!$C$26</definedName>
    <definedName name="MRN_15" localSheetId="0">'[2]Chart Review Info'!$C$28</definedName>
    <definedName name="MRN_15" localSheetId="6">'[2]Chart Review Info'!$C$28</definedName>
    <definedName name="MRN_15" localSheetId="4">'[1]Chart Review Info'!$C$28</definedName>
    <definedName name="MRN_15" localSheetId="7">#REF!</definedName>
    <definedName name="MRN_15">'Chart Review Info'!$C$27</definedName>
    <definedName name="MRN_16" localSheetId="0">'[2]Chart Review Info'!$C$29</definedName>
    <definedName name="MRN_16" localSheetId="6">'[2]Chart Review Info'!$C$29</definedName>
    <definedName name="MRN_16" localSheetId="4">'[1]Chart Review Info'!$C$29</definedName>
    <definedName name="MRN_16" localSheetId="7">#REF!</definedName>
    <definedName name="MRN_16">'Chart Review Info'!$C$28</definedName>
    <definedName name="MRN_17" localSheetId="0">'[2]Chart Review Info'!$C$30</definedName>
    <definedName name="MRN_17" localSheetId="6">'[2]Chart Review Info'!$C$30</definedName>
    <definedName name="MRN_17" localSheetId="4">'[1]Chart Review Info'!$C$30</definedName>
    <definedName name="MRN_17" localSheetId="7">#REF!</definedName>
    <definedName name="MRN_17">'Chart Review Info'!$C$29</definedName>
    <definedName name="MRN_18" localSheetId="0">'[2]Chart Review Info'!$C$31</definedName>
    <definedName name="MRN_18" localSheetId="6">'[2]Chart Review Info'!$C$31</definedName>
    <definedName name="MRN_18" localSheetId="4">'[1]Chart Review Info'!$C$31</definedName>
    <definedName name="MRN_18" localSheetId="7">#REF!</definedName>
    <definedName name="MRN_18">'Chart Review Info'!$C$30</definedName>
    <definedName name="MRN_19" localSheetId="0">'[2]Chart Review Info'!$C$32</definedName>
    <definedName name="MRN_19" localSheetId="6">'[2]Chart Review Info'!$C$32</definedName>
    <definedName name="MRN_19" localSheetId="4">'[1]Chart Review Info'!$C$32</definedName>
    <definedName name="MRN_19" localSheetId="7">#REF!</definedName>
    <definedName name="MRN_19">'Chart Review Info'!$C$31</definedName>
    <definedName name="MRN_2" localSheetId="0">'[2]Chart Review Info'!$C$15</definedName>
    <definedName name="MRN_2" localSheetId="6">'[2]Chart Review Info'!$C$15</definedName>
    <definedName name="MRN_2" localSheetId="4">'[1]Chart Review Info'!$C$15</definedName>
    <definedName name="MRN_2" localSheetId="7">#REF!</definedName>
    <definedName name="MRN_2">'Chart Review Info'!$C$14</definedName>
    <definedName name="MRN_20" localSheetId="0">'[2]Chart Review Info'!$C$33</definedName>
    <definedName name="MRN_20" localSheetId="6">'[2]Chart Review Info'!$C$33</definedName>
    <definedName name="MRN_20" localSheetId="4">'[1]Chart Review Info'!$C$33</definedName>
    <definedName name="MRN_20" localSheetId="7">#REF!</definedName>
    <definedName name="MRN_20">'Chart Review Info'!$C$32</definedName>
    <definedName name="MRN_3" localSheetId="0">'[2]Chart Review Info'!$C$16</definedName>
    <definedName name="MRN_3" localSheetId="6">'[2]Chart Review Info'!$C$16</definedName>
    <definedName name="MRN_3" localSheetId="4">'[1]Chart Review Info'!$C$16</definedName>
    <definedName name="MRN_3" localSheetId="7">#REF!</definedName>
    <definedName name="MRN_3">'Chart Review Info'!$C$15</definedName>
    <definedName name="MRN_4" localSheetId="0">'[2]Chart Review Info'!$C$17</definedName>
    <definedName name="MRN_4" localSheetId="6">'[2]Chart Review Info'!$C$17</definedName>
    <definedName name="MRN_4" localSheetId="4">'[1]Chart Review Info'!$C$17</definedName>
    <definedName name="MRN_4" localSheetId="7">#REF!</definedName>
    <definedName name="MRN_4">'Chart Review Info'!$C$16</definedName>
    <definedName name="MRN_5" localSheetId="0">'[2]Chart Review Info'!$C$18</definedName>
    <definedName name="MRN_5" localSheetId="6">'[2]Chart Review Info'!$C$18</definedName>
    <definedName name="MRN_5" localSheetId="4">'[1]Chart Review Info'!$C$18</definedName>
    <definedName name="MRN_5" localSheetId="7">#REF!</definedName>
    <definedName name="MRN_5">'Chart Review Info'!$C$17</definedName>
    <definedName name="MRN_6" localSheetId="0">'[2]Chart Review Info'!$C$19</definedName>
    <definedName name="MRN_6" localSheetId="6">'[2]Chart Review Info'!$C$19</definedName>
    <definedName name="MRN_6" localSheetId="4">'[1]Chart Review Info'!$C$19</definedName>
    <definedName name="MRN_6" localSheetId="7">#REF!</definedName>
    <definedName name="MRN_6">'Chart Review Info'!$C$18</definedName>
    <definedName name="MRN_7" localSheetId="0">'[2]Chart Review Info'!$C$20</definedName>
    <definedName name="MRN_7" localSheetId="6">'[2]Chart Review Info'!$C$20</definedName>
    <definedName name="MRN_7" localSheetId="4">'[1]Chart Review Info'!$C$20</definedName>
    <definedName name="MRN_7" localSheetId="7">#REF!</definedName>
    <definedName name="MRN_7">'Chart Review Info'!$C$19</definedName>
    <definedName name="MRN_8" localSheetId="0">'[2]Chart Review Info'!$C$21</definedName>
    <definedName name="MRN_8" localSheetId="6">'[2]Chart Review Info'!$C$21</definedName>
    <definedName name="MRN_8" localSheetId="4">'[1]Chart Review Info'!$C$21</definedName>
    <definedName name="MRN_8" localSheetId="7">#REF!</definedName>
    <definedName name="MRN_8">'Chart Review Info'!$C$20</definedName>
    <definedName name="MRN_9" localSheetId="0">'[2]Chart Review Info'!$C$22</definedName>
    <definedName name="MRN_9" localSheetId="6">'[2]Chart Review Info'!$C$22</definedName>
    <definedName name="MRN_9" localSheetId="4">'[1]Chart Review Info'!$C$22</definedName>
    <definedName name="MRN_9" localSheetId="7">#REF!</definedName>
    <definedName name="MRN_9">'Chart Review Info'!$C$21</definedName>
    <definedName name="NCOS" localSheetId="4">'[1]Chart Review Info'!#REF!</definedName>
    <definedName name="NCOS" localSheetId="7">#REF!</definedName>
    <definedName name="NCOS">'[2]Chart Review Info'!#REF!</definedName>
    <definedName name="Org_Name" localSheetId="0">'[2]Chart Review Info'!#REF!</definedName>
    <definedName name="Org_Name" localSheetId="6">'[2]Chart Review Info'!#REF!</definedName>
    <definedName name="Org_Name" localSheetId="4">'[1]Chart Review Info'!#REF!</definedName>
    <definedName name="Org_Name" localSheetId="7">#REF!</definedName>
    <definedName name="Org_Name">'Chart Review Info'!$D$3</definedName>
    <definedName name="Period_End" localSheetId="0">'[2]Chart Review Info'!#REF!</definedName>
    <definedName name="Period_End" localSheetId="6">'[2]Chart Review Info'!#REF!</definedName>
    <definedName name="Period_End" localSheetId="4">'[1]Chart Review Info'!#REF!</definedName>
    <definedName name="Period_End" localSheetId="7">#REF!</definedName>
    <definedName name="Period_End">'Chart Review Info'!$H$6</definedName>
    <definedName name="Period_Start" localSheetId="0">'[2]Chart Review Info'!#REF!</definedName>
    <definedName name="Period_Start" localSheetId="6">'[2]Chart Review Info'!#REF!</definedName>
    <definedName name="Period_Start" localSheetId="4">'[1]Chart Review Info'!#REF!</definedName>
    <definedName name="Period_Start" localSheetId="7">#REF!</definedName>
    <definedName name="Period_Start">'Chart Review Info'!$H$5</definedName>
    <definedName name="_xlnm.Print_Area" localSheetId="22">'Chart 14'!$C:$P</definedName>
    <definedName name="_xlnm.Print_Area" localSheetId="25">'Chart 17'!$C:$P</definedName>
    <definedName name="_xlnm.Print_Area" localSheetId="1">'Chart Review Info'!$A$1:$H$34</definedName>
    <definedName name="_xlnm.Print_Area" localSheetId="5">'Policy &amp; Procedures'!$A$1:$E$16</definedName>
    <definedName name="_xlnm.Print_Area" localSheetId="2">'Review Results'!$C$1:$M$125</definedName>
    <definedName name="_xlnm.Print_Area" localSheetId="4">'Trend Analysis'!$A$1:$L$35</definedName>
    <definedName name="_xlnm.Print_Titles" localSheetId="9">'Chart 1'!$1:$4</definedName>
    <definedName name="_xlnm.Print_Titles" localSheetId="18">'Chart 10'!$1:$4</definedName>
    <definedName name="_xlnm.Print_Titles" localSheetId="19">'Chart 11'!$1:$4</definedName>
    <definedName name="_xlnm.Print_Titles" localSheetId="20">'Chart 12'!$1:$4</definedName>
    <definedName name="_xlnm.Print_Titles" localSheetId="21">'Chart 13'!$1:$4</definedName>
    <definedName name="_xlnm.Print_Titles" localSheetId="22">'Chart 14'!$1:$4</definedName>
    <definedName name="_xlnm.Print_Titles" localSheetId="23">'Chart 15'!$1:$4</definedName>
    <definedName name="_xlnm.Print_Titles" localSheetId="24">'Chart 16'!$1:$4</definedName>
    <definedName name="_xlnm.Print_Titles" localSheetId="25">'Chart 17'!$1:$4</definedName>
    <definedName name="_xlnm.Print_Titles" localSheetId="26">'Chart 18'!$1:$4</definedName>
    <definedName name="_xlnm.Print_Titles" localSheetId="27">'Chart 19'!$1:$4</definedName>
    <definedName name="_xlnm.Print_Titles" localSheetId="10">'Chart 2'!$1:$4</definedName>
    <definedName name="_xlnm.Print_Titles" localSheetId="28">'Chart 20'!$1:$4</definedName>
    <definedName name="_xlnm.Print_Titles" localSheetId="11">'Chart 3'!$1:$4</definedName>
    <definedName name="_xlnm.Print_Titles" localSheetId="12">'Chart 4'!$1:$4</definedName>
    <definedName name="_xlnm.Print_Titles" localSheetId="13">'Chart 5'!$1:$4</definedName>
    <definedName name="_xlnm.Print_Titles" localSheetId="14">'Chart 6'!$1:$4</definedName>
    <definedName name="_xlnm.Print_Titles" localSheetId="15">'Chart 7'!$1:$4</definedName>
    <definedName name="_xlnm.Print_Titles" localSheetId="16">'Chart 8'!$1:$4</definedName>
    <definedName name="_xlnm.Print_Titles" localSheetId="17">'Chart 9'!$1:$4</definedName>
    <definedName name="Prog_1" localSheetId="7">#REF!</definedName>
    <definedName name="Prog_10" localSheetId="7">#REF!</definedName>
    <definedName name="Prog_11" localSheetId="7">#REF!</definedName>
    <definedName name="Prog_12" localSheetId="7">#REF!</definedName>
    <definedName name="Prog_13" localSheetId="7">#REF!</definedName>
    <definedName name="Prog_14" localSheetId="7">#REF!</definedName>
    <definedName name="Prog_15" localSheetId="7">#REF!</definedName>
    <definedName name="Prog_16" localSheetId="7">#REF!</definedName>
    <definedName name="Prog_17" localSheetId="7">#REF!</definedName>
    <definedName name="Prog_18" localSheetId="7">#REF!</definedName>
    <definedName name="Prog_19" localSheetId="7">#REF!</definedName>
    <definedName name="Prog_2" localSheetId="7">#REF!</definedName>
    <definedName name="Prog_20" localSheetId="7">#REF!</definedName>
    <definedName name="Prog_3" localSheetId="7">#REF!</definedName>
    <definedName name="Prog_4" localSheetId="7">#REF!</definedName>
    <definedName name="Prog_5" localSheetId="7">#REF!</definedName>
    <definedName name="Prog_6" localSheetId="7">#REF!</definedName>
    <definedName name="Prog_7" localSheetId="7">#REF!</definedName>
    <definedName name="Prog_8" localSheetId="7">#REF!</definedName>
    <definedName name="Prog_9" localSheetId="7">#REF!</definedName>
    <definedName name="Program" localSheetId="0">'[2]Chart Review Info'!#REF!</definedName>
    <definedName name="Program" localSheetId="6">'[2]Chart Review Info'!#REF!</definedName>
    <definedName name="Program" localSheetId="4">'[1]Chart Review Info'!#REF!</definedName>
    <definedName name="Program" localSheetId="7">#REF!</definedName>
    <definedName name="Program">'Chart Review Info'!$D$4</definedName>
    <definedName name="Reviewer_1">'Chart Review Info'!$F$13</definedName>
    <definedName name="Reviewer_10">'Chart Review Info'!$F$22</definedName>
    <definedName name="Reviewer_11">'Chart Review Info'!$F$23</definedName>
    <definedName name="Reviewer_12">'Chart Review Info'!$F$24</definedName>
    <definedName name="Reviewer_13">'Chart Review Info'!$F$25</definedName>
    <definedName name="Reviewer_14">'Chart Review Info'!$F$26</definedName>
    <definedName name="Reviewer_15">'Chart Review Info'!$F$27</definedName>
    <definedName name="Reviewer_16">'Chart Review Info'!$F$28</definedName>
    <definedName name="Reviewer_17">'Chart Review Info'!$F$29</definedName>
    <definedName name="Reviewer_18">'Chart Review Info'!$F$30</definedName>
    <definedName name="Reviewer_19">'Chart Review Info'!$F$31</definedName>
    <definedName name="Reviewer_2">'Chart Review Info'!$F$14</definedName>
    <definedName name="Reviewer_20">'Chart Review Info'!$F$32</definedName>
    <definedName name="Reviewer_3">'Chart Review Info'!$F$15</definedName>
    <definedName name="Reviewer_4">'Chart Review Info'!$F$16</definedName>
    <definedName name="Reviewer_5">'Chart Review Info'!$F$17</definedName>
    <definedName name="Reviewer_6">'Chart Review Info'!$F$18</definedName>
    <definedName name="Reviewer_7">'Chart Review Info'!$F$19</definedName>
    <definedName name="Reviewer_8">'Chart Review Info'!$F$20</definedName>
    <definedName name="Reviewer_9">'Chart Review Info'!$F$21</definedName>
    <definedName name="Services" localSheetId="0">'[2]Chart Review Info'!#REF!</definedName>
    <definedName name="Services" localSheetId="6">'[2]Chart Review Info'!#REF!</definedName>
    <definedName name="Services" localSheetId="4">'[1]Chart Review Info'!#REF!</definedName>
    <definedName name="Services" localSheetId="7">#REF!</definedName>
    <definedName name="Services">'Chart Review Info'!$D$5</definedName>
  </definedNames>
  <calcPr calcId="191028"/>
  <pivotCaches>
    <pivotCache cacheId="0" r:id="rId3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 i="42852" l="1"/>
  <c r="N2" i="42852"/>
  <c r="P2" i="42851"/>
  <c r="N2" i="42851"/>
  <c r="P2" i="42850"/>
  <c r="N2" i="42850"/>
  <c r="P2" i="42849"/>
  <c r="N2" i="42849"/>
  <c r="P2" i="42848"/>
  <c r="N2" i="42848"/>
  <c r="P2" i="42847"/>
  <c r="N2" i="42847"/>
  <c r="P2" i="42846"/>
  <c r="N2" i="42846"/>
  <c r="P2" i="42845"/>
  <c r="N2" i="42845"/>
  <c r="P2" i="42844"/>
  <c r="N2" i="42844"/>
  <c r="P2" i="42843"/>
  <c r="N2" i="42843"/>
  <c r="P2" i="42842"/>
  <c r="N2" i="42842"/>
  <c r="P2" i="42841"/>
  <c r="N2" i="42841"/>
  <c r="P2" i="42840"/>
  <c r="N2" i="42840"/>
  <c r="P2" i="42839"/>
  <c r="N2" i="42839"/>
  <c r="P2" i="42838"/>
  <c r="N2" i="42838"/>
  <c r="P2" i="42837"/>
  <c r="N2" i="42837"/>
  <c r="P2" i="42836"/>
  <c r="N2" i="42836"/>
  <c r="P2" i="42835"/>
  <c r="N2" i="42835"/>
  <c r="P2" i="42833" l="1"/>
  <c r="N2" i="42833"/>
  <c r="P2" i="42713"/>
  <c r="N2" i="42713"/>
  <c r="K4" i="42790"/>
  <c r="K5" i="42790"/>
  <c r="K6" i="42790"/>
  <c r="K3" i="42790"/>
  <c r="I4" i="42792"/>
  <c r="I5" i="42792"/>
  <c r="I6" i="42792"/>
  <c r="I3" i="42792"/>
  <c r="B622" i="42812" l="1"/>
  <c r="C622" i="42812"/>
  <c r="D622" i="42812"/>
  <c r="E622" i="42812"/>
  <c r="F622" i="42812"/>
  <c r="G622" i="42812"/>
  <c r="H622" i="42812"/>
  <c r="I622" i="42812"/>
  <c r="J622" i="42812"/>
  <c r="K622" i="42812" a="1"/>
  <c r="K622" i="42812" s="1"/>
  <c r="L622" i="42812"/>
  <c r="M622" i="42812"/>
  <c r="N622" i="42812"/>
  <c r="B623" i="42812"/>
  <c r="C623" i="42812"/>
  <c r="D623" i="42812"/>
  <c r="E623" i="42812"/>
  <c r="F623" i="42812"/>
  <c r="G623" i="42812"/>
  <c r="H623" i="42812"/>
  <c r="I623" i="42812"/>
  <c r="J623" i="42812"/>
  <c r="K623" i="42812" a="1"/>
  <c r="K623" i="42812" s="1"/>
  <c r="L623" i="42812"/>
  <c r="M623" i="42812"/>
  <c r="N623" i="42812"/>
  <c r="B624" i="42812"/>
  <c r="C624" i="42812"/>
  <c r="D624" i="42812"/>
  <c r="E624" i="42812"/>
  <c r="F624" i="42812"/>
  <c r="G624" i="42812"/>
  <c r="H624" i="42812"/>
  <c r="I624" i="42812"/>
  <c r="J624" i="42812"/>
  <c r="K624" i="42812" a="1"/>
  <c r="K624" i="42812" s="1"/>
  <c r="L624" i="42812"/>
  <c r="M624" i="42812"/>
  <c r="N624" i="42812"/>
  <c r="B625" i="42812"/>
  <c r="C625" i="42812"/>
  <c r="D625" i="42812"/>
  <c r="E625" i="42812"/>
  <c r="F625" i="42812"/>
  <c r="G625" i="42812"/>
  <c r="H625" i="42812"/>
  <c r="I625" i="42812"/>
  <c r="J625" i="42812"/>
  <c r="K625" i="42812" a="1"/>
  <c r="K625" i="42812" s="1"/>
  <c r="L625" i="42812"/>
  <c r="M625" i="42812"/>
  <c r="N625" i="42812"/>
  <c r="B626" i="42812"/>
  <c r="C626" i="42812"/>
  <c r="D626" i="42812"/>
  <c r="E626" i="42812"/>
  <c r="F626" i="42812"/>
  <c r="G626" i="42812"/>
  <c r="H626" i="42812"/>
  <c r="I626" i="42812"/>
  <c r="J626" i="42812"/>
  <c r="K626" i="42812" a="1"/>
  <c r="K626" i="42812" s="1"/>
  <c r="L626" i="42812"/>
  <c r="M626" i="42812"/>
  <c r="N626" i="42812"/>
  <c r="B627" i="42812"/>
  <c r="C627" i="42812"/>
  <c r="D627" i="42812"/>
  <c r="E627" i="42812"/>
  <c r="F627" i="42812"/>
  <c r="G627" i="42812"/>
  <c r="H627" i="42812"/>
  <c r="I627" i="42812"/>
  <c r="J627" i="42812"/>
  <c r="K627" i="42812" a="1"/>
  <c r="K627" i="42812" s="1"/>
  <c r="L627" i="42812"/>
  <c r="M627" i="42812"/>
  <c r="N627" i="42812"/>
  <c r="B628" i="42812"/>
  <c r="C628" i="42812"/>
  <c r="D628" i="42812"/>
  <c r="E628" i="42812"/>
  <c r="F628" i="42812"/>
  <c r="G628" i="42812"/>
  <c r="H628" i="42812"/>
  <c r="I628" i="42812"/>
  <c r="J628" i="42812"/>
  <c r="K628" i="42812" a="1"/>
  <c r="K628" i="42812" s="1"/>
  <c r="L628" i="42812"/>
  <c r="M628" i="42812"/>
  <c r="N628" i="42812"/>
  <c r="B629" i="42812"/>
  <c r="C629" i="42812"/>
  <c r="D629" i="42812"/>
  <c r="E629" i="42812"/>
  <c r="F629" i="42812"/>
  <c r="G629" i="42812"/>
  <c r="H629" i="42812"/>
  <c r="I629" i="42812"/>
  <c r="J629" i="42812"/>
  <c r="K629" i="42812" a="1"/>
  <c r="K629" i="42812" s="1"/>
  <c r="L629" i="42812"/>
  <c r="M629" i="42812"/>
  <c r="N629" i="42812"/>
  <c r="B630" i="42812"/>
  <c r="C630" i="42812"/>
  <c r="D630" i="42812"/>
  <c r="E630" i="42812"/>
  <c r="F630" i="42812"/>
  <c r="G630" i="42812"/>
  <c r="H630" i="42812"/>
  <c r="I630" i="42812"/>
  <c r="J630" i="42812"/>
  <c r="K630" i="42812" a="1"/>
  <c r="K630" i="42812" s="1"/>
  <c r="L630" i="42812"/>
  <c r="M630" i="42812"/>
  <c r="N630" i="42812"/>
  <c r="B631" i="42812"/>
  <c r="C631" i="42812"/>
  <c r="D631" i="42812"/>
  <c r="E631" i="42812"/>
  <c r="F631" i="42812"/>
  <c r="G631" i="42812"/>
  <c r="H631" i="42812"/>
  <c r="I631" i="42812"/>
  <c r="J631" i="42812"/>
  <c r="K631" i="42812" a="1"/>
  <c r="K631" i="42812" s="1"/>
  <c r="L631" i="42812"/>
  <c r="M631" i="42812"/>
  <c r="N631" i="42812"/>
  <c r="B632" i="42812"/>
  <c r="C632" i="42812"/>
  <c r="D632" i="42812"/>
  <c r="E632" i="42812"/>
  <c r="F632" i="42812"/>
  <c r="G632" i="42812"/>
  <c r="H632" i="42812"/>
  <c r="I632" i="42812"/>
  <c r="J632" i="42812"/>
  <c r="K632" i="42812" a="1"/>
  <c r="K632" i="42812" s="1"/>
  <c r="L632" i="42812"/>
  <c r="M632" i="42812"/>
  <c r="N632" i="42812"/>
  <c r="B633" i="42812"/>
  <c r="C633" i="42812"/>
  <c r="D633" i="42812"/>
  <c r="E633" i="42812"/>
  <c r="F633" i="42812"/>
  <c r="G633" i="42812"/>
  <c r="H633" i="42812"/>
  <c r="I633" i="42812"/>
  <c r="J633" i="42812"/>
  <c r="K633" i="42812" a="1"/>
  <c r="K633" i="42812" s="1"/>
  <c r="L633" i="42812"/>
  <c r="M633" i="42812"/>
  <c r="N633" i="42812"/>
  <c r="B634" i="42812"/>
  <c r="C634" i="42812"/>
  <c r="D634" i="42812"/>
  <c r="E634" i="42812"/>
  <c r="F634" i="42812"/>
  <c r="G634" i="42812"/>
  <c r="H634" i="42812"/>
  <c r="I634" i="42812"/>
  <c r="J634" i="42812"/>
  <c r="K634" i="42812" a="1"/>
  <c r="K634" i="42812" s="1"/>
  <c r="L634" i="42812"/>
  <c r="M634" i="42812"/>
  <c r="N634" i="42812"/>
  <c r="B635" i="42812"/>
  <c r="C635" i="42812"/>
  <c r="D635" i="42812"/>
  <c r="E635" i="42812"/>
  <c r="F635" i="42812"/>
  <c r="G635" i="42812"/>
  <c r="H635" i="42812"/>
  <c r="I635" i="42812"/>
  <c r="J635" i="42812"/>
  <c r="K635" i="42812" a="1"/>
  <c r="K635" i="42812" s="1"/>
  <c r="L635" i="42812"/>
  <c r="M635" i="42812"/>
  <c r="N635" i="42812"/>
  <c r="B636" i="42812"/>
  <c r="C636" i="42812"/>
  <c r="D636" i="42812"/>
  <c r="E636" i="42812"/>
  <c r="F636" i="42812"/>
  <c r="G636" i="42812"/>
  <c r="H636" i="42812"/>
  <c r="I636" i="42812"/>
  <c r="J636" i="42812"/>
  <c r="K636" i="42812" a="1"/>
  <c r="K636" i="42812" s="1"/>
  <c r="L636" i="42812"/>
  <c r="M636" i="42812"/>
  <c r="N636" i="42812"/>
  <c r="B637" i="42812"/>
  <c r="C637" i="42812"/>
  <c r="D637" i="42812"/>
  <c r="E637" i="42812"/>
  <c r="F637" i="42812"/>
  <c r="G637" i="42812"/>
  <c r="H637" i="42812"/>
  <c r="I637" i="42812"/>
  <c r="J637" i="42812"/>
  <c r="K637" i="42812" a="1"/>
  <c r="K637" i="42812" s="1"/>
  <c r="L637" i="42812"/>
  <c r="M637" i="42812"/>
  <c r="N637" i="42812"/>
  <c r="B638" i="42812"/>
  <c r="C638" i="42812"/>
  <c r="D638" i="42812"/>
  <c r="E638" i="42812"/>
  <c r="F638" i="42812"/>
  <c r="G638" i="42812"/>
  <c r="H638" i="42812"/>
  <c r="I638" i="42812"/>
  <c r="J638" i="42812"/>
  <c r="K638" i="42812" a="1"/>
  <c r="K638" i="42812" s="1"/>
  <c r="L638" i="42812"/>
  <c r="M638" i="42812"/>
  <c r="N638" i="42812"/>
  <c r="B639" i="42812"/>
  <c r="C639" i="42812"/>
  <c r="D639" i="42812"/>
  <c r="E639" i="42812"/>
  <c r="F639" i="42812"/>
  <c r="G639" i="42812"/>
  <c r="H639" i="42812"/>
  <c r="I639" i="42812"/>
  <c r="J639" i="42812"/>
  <c r="K639" i="42812" a="1"/>
  <c r="K639" i="42812" s="1"/>
  <c r="L639" i="42812"/>
  <c r="M639" i="42812"/>
  <c r="N639" i="42812"/>
  <c r="B640" i="42812"/>
  <c r="C640" i="42812"/>
  <c r="D640" i="42812"/>
  <c r="E640" i="42812"/>
  <c r="F640" i="42812"/>
  <c r="G640" i="42812"/>
  <c r="H640" i="42812"/>
  <c r="I640" i="42812"/>
  <c r="J640" i="42812"/>
  <c r="K640" i="42812" a="1"/>
  <c r="K640" i="42812" s="1"/>
  <c r="L640" i="42812"/>
  <c r="M640" i="42812"/>
  <c r="N640" i="42812"/>
  <c r="B641" i="42812"/>
  <c r="C641" i="42812"/>
  <c r="D641" i="42812"/>
  <c r="E641" i="42812"/>
  <c r="F641" i="42812"/>
  <c r="G641" i="42812"/>
  <c r="H641" i="42812"/>
  <c r="I641" i="42812"/>
  <c r="J641" i="42812"/>
  <c r="K641" i="42812" a="1"/>
  <c r="K641" i="42812" s="1"/>
  <c r="L641" i="42812"/>
  <c r="M641" i="42812"/>
  <c r="N641" i="42812"/>
  <c r="B642" i="42812"/>
  <c r="C642" i="42812"/>
  <c r="D642" i="42812"/>
  <c r="E642" i="42812"/>
  <c r="F642" i="42812"/>
  <c r="G642" i="42812"/>
  <c r="H642" i="42812"/>
  <c r="I642" i="42812"/>
  <c r="J642" i="42812"/>
  <c r="K642" i="42812" a="1"/>
  <c r="K642" i="42812" s="1"/>
  <c r="L642" i="42812"/>
  <c r="M642" i="42812"/>
  <c r="N642" i="42812"/>
  <c r="B643" i="42812"/>
  <c r="C643" i="42812"/>
  <c r="D643" i="42812"/>
  <c r="E643" i="42812"/>
  <c r="F643" i="42812"/>
  <c r="G643" i="42812"/>
  <c r="H643" i="42812"/>
  <c r="I643" i="42812"/>
  <c r="J643" i="42812"/>
  <c r="K643" i="42812" a="1"/>
  <c r="K643" i="42812" s="1"/>
  <c r="L643" i="42812"/>
  <c r="M643" i="42812"/>
  <c r="N643" i="42812"/>
  <c r="B644" i="42812"/>
  <c r="C644" i="42812"/>
  <c r="D644" i="42812"/>
  <c r="E644" i="42812"/>
  <c r="F644" i="42812"/>
  <c r="G644" i="42812"/>
  <c r="H644" i="42812"/>
  <c r="I644" i="42812"/>
  <c r="J644" i="42812"/>
  <c r="K644" i="42812" a="1"/>
  <c r="K644" i="42812" s="1"/>
  <c r="L644" i="42812"/>
  <c r="M644" i="42812"/>
  <c r="N644" i="42812"/>
  <c r="B645" i="42812"/>
  <c r="C645" i="42812"/>
  <c r="D645" i="42812"/>
  <c r="E645" i="42812"/>
  <c r="F645" i="42812"/>
  <c r="G645" i="42812"/>
  <c r="H645" i="42812"/>
  <c r="I645" i="42812"/>
  <c r="J645" i="42812"/>
  <c r="K645" i="42812" a="1"/>
  <c r="K645" i="42812" s="1"/>
  <c r="L645" i="42812"/>
  <c r="M645" i="42812"/>
  <c r="N645" i="42812"/>
  <c r="B646" i="42812"/>
  <c r="C646" i="42812"/>
  <c r="D646" i="42812"/>
  <c r="E646" i="42812"/>
  <c r="F646" i="42812"/>
  <c r="G646" i="42812"/>
  <c r="H646" i="42812"/>
  <c r="I646" i="42812"/>
  <c r="J646" i="42812"/>
  <c r="K646" i="42812" a="1"/>
  <c r="K646" i="42812" s="1"/>
  <c r="L646" i="42812"/>
  <c r="M646" i="42812"/>
  <c r="N646" i="42812"/>
  <c r="B647" i="42812"/>
  <c r="C647" i="42812"/>
  <c r="D647" i="42812"/>
  <c r="E647" i="42812"/>
  <c r="F647" i="42812"/>
  <c r="G647" i="42812"/>
  <c r="H647" i="42812"/>
  <c r="I647" i="42812"/>
  <c r="J647" i="42812"/>
  <c r="K647" i="42812" a="1"/>
  <c r="K647" i="42812" s="1"/>
  <c r="L647" i="42812"/>
  <c r="M647" i="42812"/>
  <c r="N647" i="42812"/>
  <c r="B648" i="42812"/>
  <c r="C648" i="42812"/>
  <c r="D648" i="42812"/>
  <c r="E648" i="42812"/>
  <c r="F648" i="42812"/>
  <c r="G648" i="42812"/>
  <c r="H648" i="42812"/>
  <c r="I648" i="42812"/>
  <c r="J648" i="42812"/>
  <c r="K648" i="42812" a="1"/>
  <c r="K648" i="42812" s="1"/>
  <c r="L648" i="42812"/>
  <c r="M648" i="42812"/>
  <c r="N648" i="42812"/>
  <c r="B649" i="42812"/>
  <c r="C649" i="42812"/>
  <c r="D649" i="42812"/>
  <c r="E649" i="42812"/>
  <c r="F649" i="42812"/>
  <c r="G649" i="42812"/>
  <c r="H649" i="42812"/>
  <c r="I649" i="42812"/>
  <c r="J649" i="42812"/>
  <c r="K649" i="42812" a="1"/>
  <c r="K649" i="42812" s="1"/>
  <c r="L649" i="42812"/>
  <c r="M649" i="42812"/>
  <c r="N649" i="42812"/>
  <c r="B650" i="42812"/>
  <c r="C650" i="42812"/>
  <c r="D650" i="42812"/>
  <c r="E650" i="42812"/>
  <c r="F650" i="42812"/>
  <c r="G650" i="42812"/>
  <c r="H650" i="42812"/>
  <c r="I650" i="42812"/>
  <c r="J650" i="42812"/>
  <c r="K650" i="42812" a="1"/>
  <c r="K650" i="42812" s="1"/>
  <c r="L650" i="42812"/>
  <c r="M650" i="42812"/>
  <c r="N650" i="42812"/>
  <c r="B592" i="42812"/>
  <c r="C592" i="42812"/>
  <c r="D592" i="42812"/>
  <c r="E592" i="42812"/>
  <c r="F592" i="42812"/>
  <c r="G592" i="42812"/>
  <c r="H592" i="42812"/>
  <c r="I592" i="42812"/>
  <c r="M592" i="42812" s="1"/>
  <c r="J592" i="42812"/>
  <c r="K592" i="42812" a="1"/>
  <c r="K592" i="42812" s="1"/>
  <c r="L592" i="42812"/>
  <c r="N592" i="42812"/>
  <c r="B593" i="42812"/>
  <c r="C593" i="42812"/>
  <c r="D593" i="42812"/>
  <c r="E593" i="42812"/>
  <c r="F593" i="42812"/>
  <c r="G593" i="42812"/>
  <c r="H593" i="42812"/>
  <c r="I593" i="42812"/>
  <c r="M593" i="42812" s="1"/>
  <c r="J593" i="42812"/>
  <c r="K593" i="42812" a="1"/>
  <c r="K593" i="42812" s="1"/>
  <c r="L593" i="42812"/>
  <c r="N593" i="42812"/>
  <c r="B594" i="42812"/>
  <c r="C594" i="42812"/>
  <c r="D594" i="42812"/>
  <c r="E594" i="42812"/>
  <c r="F594" i="42812"/>
  <c r="G594" i="42812"/>
  <c r="H594" i="42812"/>
  <c r="I594" i="42812"/>
  <c r="M594" i="42812" s="1"/>
  <c r="J594" i="42812"/>
  <c r="K594" i="42812" a="1"/>
  <c r="K594" i="42812" s="1"/>
  <c r="L594" i="42812"/>
  <c r="N594" i="42812"/>
  <c r="B595" i="42812"/>
  <c r="C595" i="42812"/>
  <c r="D595" i="42812"/>
  <c r="E595" i="42812"/>
  <c r="F595" i="42812"/>
  <c r="G595" i="42812"/>
  <c r="H595" i="42812"/>
  <c r="I595" i="42812"/>
  <c r="M595" i="42812" s="1"/>
  <c r="J595" i="42812"/>
  <c r="K595" i="42812" a="1"/>
  <c r="K595" i="42812" s="1"/>
  <c r="L595" i="42812"/>
  <c r="N595" i="42812"/>
  <c r="B596" i="42812"/>
  <c r="C596" i="42812"/>
  <c r="D596" i="42812"/>
  <c r="E596" i="42812"/>
  <c r="F596" i="42812"/>
  <c r="G596" i="42812"/>
  <c r="H596" i="42812"/>
  <c r="I596" i="42812"/>
  <c r="M596" i="42812" s="1"/>
  <c r="J596" i="42812"/>
  <c r="K596" i="42812" a="1"/>
  <c r="K596" i="42812" s="1"/>
  <c r="L596" i="42812"/>
  <c r="N596" i="42812"/>
  <c r="B597" i="42812"/>
  <c r="C597" i="42812"/>
  <c r="D597" i="42812"/>
  <c r="E597" i="42812"/>
  <c r="F597" i="42812"/>
  <c r="G597" i="42812"/>
  <c r="H597" i="42812"/>
  <c r="I597" i="42812"/>
  <c r="M597" i="42812" s="1"/>
  <c r="J597" i="42812"/>
  <c r="K597" i="42812" a="1"/>
  <c r="K597" i="42812" s="1"/>
  <c r="L597" i="42812"/>
  <c r="N597" i="42812"/>
  <c r="B598" i="42812"/>
  <c r="C598" i="42812"/>
  <c r="D598" i="42812"/>
  <c r="E598" i="42812"/>
  <c r="F598" i="42812"/>
  <c r="G598" i="42812"/>
  <c r="H598" i="42812"/>
  <c r="I598" i="42812"/>
  <c r="M598" i="42812" s="1"/>
  <c r="J598" i="42812"/>
  <c r="K598" i="42812" a="1"/>
  <c r="K598" i="42812" s="1"/>
  <c r="L598" i="42812"/>
  <c r="N598" i="42812"/>
  <c r="B599" i="42812"/>
  <c r="C599" i="42812"/>
  <c r="D599" i="42812"/>
  <c r="E599" i="42812"/>
  <c r="F599" i="42812"/>
  <c r="G599" i="42812"/>
  <c r="H599" i="42812"/>
  <c r="I599" i="42812"/>
  <c r="M599" i="42812" s="1"/>
  <c r="J599" i="42812"/>
  <c r="K599" i="42812" a="1"/>
  <c r="K599" i="42812" s="1"/>
  <c r="L599" i="42812"/>
  <c r="N599" i="42812"/>
  <c r="B600" i="42812"/>
  <c r="C600" i="42812"/>
  <c r="D600" i="42812"/>
  <c r="E600" i="42812"/>
  <c r="F600" i="42812"/>
  <c r="G600" i="42812"/>
  <c r="H600" i="42812"/>
  <c r="I600" i="42812"/>
  <c r="M600" i="42812" s="1"/>
  <c r="J600" i="42812"/>
  <c r="K600" i="42812" a="1"/>
  <c r="K600" i="42812" s="1"/>
  <c r="L600" i="42812"/>
  <c r="N600" i="42812"/>
  <c r="B601" i="42812"/>
  <c r="C601" i="42812"/>
  <c r="D601" i="42812"/>
  <c r="E601" i="42812"/>
  <c r="F601" i="42812"/>
  <c r="G601" i="42812"/>
  <c r="H601" i="42812"/>
  <c r="I601" i="42812"/>
  <c r="M601" i="42812" s="1"/>
  <c r="J601" i="42812"/>
  <c r="K601" i="42812" a="1"/>
  <c r="K601" i="42812" s="1"/>
  <c r="L601" i="42812"/>
  <c r="N601" i="42812"/>
  <c r="B602" i="42812"/>
  <c r="C602" i="42812"/>
  <c r="D602" i="42812"/>
  <c r="E602" i="42812"/>
  <c r="F602" i="42812"/>
  <c r="G602" i="42812"/>
  <c r="H602" i="42812"/>
  <c r="I602" i="42812"/>
  <c r="M602" i="42812" s="1"/>
  <c r="J602" i="42812"/>
  <c r="K602" i="42812" a="1"/>
  <c r="K602" i="42812" s="1"/>
  <c r="L602" i="42812"/>
  <c r="N602" i="42812"/>
  <c r="B603" i="42812"/>
  <c r="C603" i="42812"/>
  <c r="D603" i="42812"/>
  <c r="E603" i="42812"/>
  <c r="F603" i="42812"/>
  <c r="G603" i="42812"/>
  <c r="H603" i="42812"/>
  <c r="I603" i="42812"/>
  <c r="M603" i="42812" s="1"/>
  <c r="J603" i="42812"/>
  <c r="K603" i="42812" a="1"/>
  <c r="K603" i="42812" s="1"/>
  <c r="L603" i="42812"/>
  <c r="N603" i="42812"/>
  <c r="B604" i="42812"/>
  <c r="C604" i="42812"/>
  <c r="D604" i="42812"/>
  <c r="E604" i="42812"/>
  <c r="F604" i="42812"/>
  <c r="G604" i="42812"/>
  <c r="H604" i="42812"/>
  <c r="I604" i="42812"/>
  <c r="M604" i="42812" s="1"/>
  <c r="J604" i="42812"/>
  <c r="K604" i="42812" a="1"/>
  <c r="K604" i="42812" s="1"/>
  <c r="L604" i="42812"/>
  <c r="N604" i="42812"/>
  <c r="B605" i="42812"/>
  <c r="C605" i="42812"/>
  <c r="D605" i="42812"/>
  <c r="E605" i="42812"/>
  <c r="F605" i="42812"/>
  <c r="G605" i="42812"/>
  <c r="H605" i="42812"/>
  <c r="I605" i="42812"/>
  <c r="M605" i="42812" s="1"/>
  <c r="J605" i="42812"/>
  <c r="K605" i="42812" a="1"/>
  <c r="K605" i="42812" s="1"/>
  <c r="L605" i="42812"/>
  <c r="N605" i="42812"/>
  <c r="B606" i="42812"/>
  <c r="C606" i="42812"/>
  <c r="D606" i="42812"/>
  <c r="E606" i="42812"/>
  <c r="F606" i="42812"/>
  <c r="G606" i="42812"/>
  <c r="H606" i="42812"/>
  <c r="I606" i="42812"/>
  <c r="M606" i="42812" s="1"/>
  <c r="J606" i="42812"/>
  <c r="K606" i="42812" a="1"/>
  <c r="K606" i="42812" s="1"/>
  <c r="L606" i="42812"/>
  <c r="N606" i="42812"/>
  <c r="B607" i="42812"/>
  <c r="C607" i="42812"/>
  <c r="D607" i="42812"/>
  <c r="E607" i="42812"/>
  <c r="F607" i="42812"/>
  <c r="G607" i="42812"/>
  <c r="H607" i="42812"/>
  <c r="I607" i="42812"/>
  <c r="M607" i="42812" s="1"/>
  <c r="J607" i="42812"/>
  <c r="K607" i="42812" a="1"/>
  <c r="K607" i="42812" s="1"/>
  <c r="L607" i="42812"/>
  <c r="N607" i="42812"/>
  <c r="B608" i="42812"/>
  <c r="C608" i="42812"/>
  <c r="D608" i="42812"/>
  <c r="E608" i="42812"/>
  <c r="F608" i="42812"/>
  <c r="G608" i="42812"/>
  <c r="H608" i="42812"/>
  <c r="I608" i="42812"/>
  <c r="M608" i="42812" s="1"/>
  <c r="J608" i="42812"/>
  <c r="K608" i="42812" a="1"/>
  <c r="K608" i="42812" s="1"/>
  <c r="L608" i="42812"/>
  <c r="N608" i="42812"/>
  <c r="B609" i="42812"/>
  <c r="C609" i="42812"/>
  <c r="D609" i="42812"/>
  <c r="E609" i="42812"/>
  <c r="F609" i="42812"/>
  <c r="G609" i="42812"/>
  <c r="H609" i="42812"/>
  <c r="I609" i="42812"/>
  <c r="M609" i="42812" s="1"/>
  <c r="J609" i="42812"/>
  <c r="K609" i="42812" a="1"/>
  <c r="K609" i="42812" s="1"/>
  <c r="L609" i="42812"/>
  <c r="N609" i="42812"/>
  <c r="B610" i="42812"/>
  <c r="C610" i="42812"/>
  <c r="D610" i="42812"/>
  <c r="E610" i="42812"/>
  <c r="F610" i="42812"/>
  <c r="G610" i="42812"/>
  <c r="H610" i="42812"/>
  <c r="I610" i="42812"/>
  <c r="M610" i="42812" s="1"/>
  <c r="J610" i="42812"/>
  <c r="K610" i="42812" a="1"/>
  <c r="K610" i="42812" s="1"/>
  <c r="L610" i="42812"/>
  <c r="N610" i="42812"/>
  <c r="B611" i="42812"/>
  <c r="C611" i="42812"/>
  <c r="D611" i="42812"/>
  <c r="E611" i="42812"/>
  <c r="F611" i="42812"/>
  <c r="G611" i="42812"/>
  <c r="H611" i="42812"/>
  <c r="I611" i="42812"/>
  <c r="M611" i="42812" s="1"/>
  <c r="J611" i="42812"/>
  <c r="K611" i="42812" a="1"/>
  <c r="K611" i="42812" s="1"/>
  <c r="L611" i="42812"/>
  <c r="N611" i="42812"/>
  <c r="B612" i="42812"/>
  <c r="C612" i="42812"/>
  <c r="D612" i="42812"/>
  <c r="E612" i="42812"/>
  <c r="F612" i="42812"/>
  <c r="G612" i="42812"/>
  <c r="H612" i="42812"/>
  <c r="I612" i="42812"/>
  <c r="M612" i="42812" s="1"/>
  <c r="J612" i="42812"/>
  <c r="K612" i="42812" a="1"/>
  <c r="K612" i="42812" s="1"/>
  <c r="L612" i="42812"/>
  <c r="N612" i="42812"/>
  <c r="B613" i="42812"/>
  <c r="C613" i="42812"/>
  <c r="D613" i="42812"/>
  <c r="E613" i="42812"/>
  <c r="F613" i="42812"/>
  <c r="G613" i="42812"/>
  <c r="H613" i="42812"/>
  <c r="I613" i="42812"/>
  <c r="M613" i="42812" s="1"/>
  <c r="J613" i="42812"/>
  <c r="K613" i="42812" a="1"/>
  <c r="K613" i="42812" s="1"/>
  <c r="L613" i="42812"/>
  <c r="N613" i="42812"/>
  <c r="B614" i="42812"/>
  <c r="C614" i="42812"/>
  <c r="D614" i="42812"/>
  <c r="E614" i="42812"/>
  <c r="F614" i="42812"/>
  <c r="G614" i="42812"/>
  <c r="H614" i="42812"/>
  <c r="I614" i="42812"/>
  <c r="M614" i="42812" s="1"/>
  <c r="J614" i="42812"/>
  <c r="K614" i="42812" a="1"/>
  <c r="K614" i="42812" s="1"/>
  <c r="L614" i="42812"/>
  <c r="N614" i="42812"/>
  <c r="B615" i="42812"/>
  <c r="C615" i="42812"/>
  <c r="D615" i="42812"/>
  <c r="E615" i="42812"/>
  <c r="F615" i="42812"/>
  <c r="G615" i="42812"/>
  <c r="H615" i="42812"/>
  <c r="I615" i="42812"/>
  <c r="M615" i="42812" s="1"/>
  <c r="J615" i="42812"/>
  <c r="K615" i="42812" a="1"/>
  <c r="K615" i="42812" s="1"/>
  <c r="L615" i="42812"/>
  <c r="N615" i="42812"/>
  <c r="B616" i="42812"/>
  <c r="C616" i="42812"/>
  <c r="D616" i="42812"/>
  <c r="E616" i="42812"/>
  <c r="F616" i="42812"/>
  <c r="G616" i="42812"/>
  <c r="H616" i="42812"/>
  <c r="I616" i="42812"/>
  <c r="M616" i="42812" s="1"/>
  <c r="J616" i="42812"/>
  <c r="K616" i="42812" a="1"/>
  <c r="K616" i="42812" s="1"/>
  <c r="L616" i="42812"/>
  <c r="N616" i="42812"/>
  <c r="B617" i="42812"/>
  <c r="C617" i="42812"/>
  <c r="D617" i="42812"/>
  <c r="E617" i="42812"/>
  <c r="F617" i="42812"/>
  <c r="G617" i="42812"/>
  <c r="H617" i="42812"/>
  <c r="I617" i="42812"/>
  <c r="M617" i="42812" s="1"/>
  <c r="J617" i="42812"/>
  <c r="K617" i="42812" a="1"/>
  <c r="K617" i="42812" s="1"/>
  <c r="L617" i="42812"/>
  <c r="N617" i="42812"/>
  <c r="B618" i="42812"/>
  <c r="C618" i="42812"/>
  <c r="D618" i="42812"/>
  <c r="E618" i="42812"/>
  <c r="F618" i="42812"/>
  <c r="G618" i="42812"/>
  <c r="H618" i="42812"/>
  <c r="I618" i="42812"/>
  <c r="M618" i="42812" s="1"/>
  <c r="J618" i="42812"/>
  <c r="K618" i="42812" a="1"/>
  <c r="K618" i="42812" s="1"/>
  <c r="L618" i="42812"/>
  <c r="N618" i="42812"/>
  <c r="B619" i="42812"/>
  <c r="C619" i="42812"/>
  <c r="D619" i="42812"/>
  <c r="E619" i="42812"/>
  <c r="F619" i="42812"/>
  <c r="G619" i="42812"/>
  <c r="H619" i="42812"/>
  <c r="I619" i="42812"/>
  <c r="M619" i="42812" s="1"/>
  <c r="J619" i="42812"/>
  <c r="K619" i="42812" a="1"/>
  <c r="K619" i="42812" s="1"/>
  <c r="L619" i="42812"/>
  <c r="N619" i="42812"/>
  <c r="B620" i="42812"/>
  <c r="C620" i="42812"/>
  <c r="D620" i="42812"/>
  <c r="E620" i="42812"/>
  <c r="F620" i="42812"/>
  <c r="G620" i="42812"/>
  <c r="H620" i="42812"/>
  <c r="I620" i="42812"/>
  <c r="M620" i="42812" s="1"/>
  <c r="J620" i="42812"/>
  <c r="K620" i="42812" a="1"/>
  <c r="K620" i="42812" s="1"/>
  <c r="L620" i="42812"/>
  <c r="N620" i="42812"/>
  <c r="B562" i="42812"/>
  <c r="C562" i="42812"/>
  <c r="D562" i="42812"/>
  <c r="E562" i="42812"/>
  <c r="F562" i="42812"/>
  <c r="G562" i="42812"/>
  <c r="H562" i="42812"/>
  <c r="N562" i="42812" s="1"/>
  <c r="I562" i="42812"/>
  <c r="M562" i="42812" s="1"/>
  <c r="J562" i="42812"/>
  <c r="K562" i="42812" a="1"/>
  <c r="K562" i="42812" s="1"/>
  <c r="L562" i="42812"/>
  <c r="B563" i="42812"/>
  <c r="C563" i="42812"/>
  <c r="D563" i="42812"/>
  <c r="E563" i="42812"/>
  <c r="F563" i="42812"/>
  <c r="G563" i="42812"/>
  <c r="H563" i="42812"/>
  <c r="N563" i="42812" s="1"/>
  <c r="I563" i="42812"/>
  <c r="M563" i="42812" s="1"/>
  <c r="J563" i="42812"/>
  <c r="K563" i="42812" a="1"/>
  <c r="K563" i="42812" s="1"/>
  <c r="L563" i="42812"/>
  <c r="B564" i="42812"/>
  <c r="C564" i="42812"/>
  <c r="D564" i="42812"/>
  <c r="E564" i="42812"/>
  <c r="F564" i="42812"/>
  <c r="G564" i="42812"/>
  <c r="H564" i="42812"/>
  <c r="N564" i="42812" s="1"/>
  <c r="I564" i="42812"/>
  <c r="M564" i="42812" s="1"/>
  <c r="J564" i="42812"/>
  <c r="K564" i="42812" a="1"/>
  <c r="K564" i="42812" s="1"/>
  <c r="L564" i="42812"/>
  <c r="B565" i="42812"/>
  <c r="C565" i="42812"/>
  <c r="D565" i="42812"/>
  <c r="E565" i="42812"/>
  <c r="F565" i="42812"/>
  <c r="G565" i="42812"/>
  <c r="H565" i="42812"/>
  <c r="N565" i="42812" s="1"/>
  <c r="I565" i="42812"/>
  <c r="M565" i="42812" s="1"/>
  <c r="J565" i="42812"/>
  <c r="K565" i="42812" a="1"/>
  <c r="K565" i="42812" s="1"/>
  <c r="L565" i="42812"/>
  <c r="B566" i="42812"/>
  <c r="C566" i="42812"/>
  <c r="D566" i="42812"/>
  <c r="E566" i="42812"/>
  <c r="F566" i="42812"/>
  <c r="G566" i="42812"/>
  <c r="H566" i="42812"/>
  <c r="N566" i="42812" s="1"/>
  <c r="I566" i="42812"/>
  <c r="M566" i="42812" s="1"/>
  <c r="J566" i="42812"/>
  <c r="K566" i="42812" a="1"/>
  <c r="K566" i="42812" s="1"/>
  <c r="L566" i="42812"/>
  <c r="B567" i="42812"/>
  <c r="C567" i="42812"/>
  <c r="D567" i="42812"/>
  <c r="E567" i="42812"/>
  <c r="F567" i="42812"/>
  <c r="G567" i="42812"/>
  <c r="H567" i="42812"/>
  <c r="N567" i="42812" s="1"/>
  <c r="I567" i="42812"/>
  <c r="M567" i="42812" s="1"/>
  <c r="J567" i="42812"/>
  <c r="K567" i="42812" a="1"/>
  <c r="K567" i="42812" s="1"/>
  <c r="L567" i="42812"/>
  <c r="B568" i="42812"/>
  <c r="C568" i="42812"/>
  <c r="D568" i="42812"/>
  <c r="E568" i="42812"/>
  <c r="F568" i="42812"/>
  <c r="G568" i="42812"/>
  <c r="H568" i="42812"/>
  <c r="N568" i="42812" s="1"/>
  <c r="I568" i="42812"/>
  <c r="M568" i="42812" s="1"/>
  <c r="J568" i="42812"/>
  <c r="K568" i="42812" a="1"/>
  <c r="K568" i="42812" s="1"/>
  <c r="L568" i="42812"/>
  <c r="B569" i="42812"/>
  <c r="C569" i="42812"/>
  <c r="D569" i="42812"/>
  <c r="E569" i="42812"/>
  <c r="F569" i="42812"/>
  <c r="G569" i="42812"/>
  <c r="H569" i="42812"/>
  <c r="N569" i="42812" s="1"/>
  <c r="I569" i="42812"/>
  <c r="M569" i="42812" s="1"/>
  <c r="J569" i="42812"/>
  <c r="K569" i="42812" a="1"/>
  <c r="K569" i="42812" s="1"/>
  <c r="L569" i="42812"/>
  <c r="B570" i="42812"/>
  <c r="C570" i="42812"/>
  <c r="D570" i="42812"/>
  <c r="E570" i="42812"/>
  <c r="F570" i="42812"/>
  <c r="G570" i="42812"/>
  <c r="H570" i="42812"/>
  <c r="N570" i="42812" s="1"/>
  <c r="I570" i="42812"/>
  <c r="M570" i="42812" s="1"/>
  <c r="J570" i="42812"/>
  <c r="K570" i="42812" a="1"/>
  <c r="K570" i="42812" s="1"/>
  <c r="L570" i="42812"/>
  <c r="B571" i="42812"/>
  <c r="C571" i="42812"/>
  <c r="D571" i="42812"/>
  <c r="E571" i="42812"/>
  <c r="F571" i="42812"/>
  <c r="G571" i="42812"/>
  <c r="H571" i="42812"/>
  <c r="N571" i="42812" s="1"/>
  <c r="I571" i="42812"/>
  <c r="M571" i="42812" s="1"/>
  <c r="J571" i="42812"/>
  <c r="K571" i="42812" a="1"/>
  <c r="K571" i="42812" s="1"/>
  <c r="L571" i="42812"/>
  <c r="B572" i="42812"/>
  <c r="C572" i="42812"/>
  <c r="D572" i="42812"/>
  <c r="E572" i="42812"/>
  <c r="F572" i="42812"/>
  <c r="G572" i="42812"/>
  <c r="H572" i="42812"/>
  <c r="N572" i="42812" s="1"/>
  <c r="I572" i="42812"/>
  <c r="M572" i="42812" s="1"/>
  <c r="J572" i="42812"/>
  <c r="K572" i="42812" a="1"/>
  <c r="K572" i="42812" s="1"/>
  <c r="L572" i="42812"/>
  <c r="B573" i="42812"/>
  <c r="C573" i="42812"/>
  <c r="D573" i="42812"/>
  <c r="E573" i="42812"/>
  <c r="F573" i="42812"/>
  <c r="G573" i="42812"/>
  <c r="H573" i="42812"/>
  <c r="N573" i="42812" s="1"/>
  <c r="I573" i="42812"/>
  <c r="M573" i="42812" s="1"/>
  <c r="J573" i="42812"/>
  <c r="K573" i="42812" a="1"/>
  <c r="K573" i="42812" s="1"/>
  <c r="L573" i="42812"/>
  <c r="B574" i="42812"/>
  <c r="C574" i="42812"/>
  <c r="D574" i="42812"/>
  <c r="E574" i="42812"/>
  <c r="F574" i="42812"/>
  <c r="G574" i="42812"/>
  <c r="H574" i="42812"/>
  <c r="N574" i="42812" s="1"/>
  <c r="I574" i="42812"/>
  <c r="M574" i="42812" s="1"/>
  <c r="J574" i="42812"/>
  <c r="K574" i="42812" a="1"/>
  <c r="K574" i="42812" s="1"/>
  <c r="L574" i="42812"/>
  <c r="B575" i="42812"/>
  <c r="C575" i="42812"/>
  <c r="D575" i="42812"/>
  <c r="E575" i="42812"/>
  <c r="F575" i="42812"/>
  <c r="G575" i="42812"/>
  <c r="H575" i="42812"/>
  <c r="N575" i="42812" s="1"/>
  <c r="I575" i="42812"/>
  <c r="M575" i="42812" s="1"/>
  <c r="J575" i="42812"/>
  <c r="K575" i="42812" a="1"/>
  <c r="K575" i="42812" s="1"/>
  <c r="L575" i="42812"/>
  <c r="B576" i="42812"/>
  <c r="C576" i="42812"/>
  <c r="D576" i="42812"/>
  <c r="E576" i="42812"/>
  <c r="F576" i="42812"/>
  <c r="G576" i="42812"/>
  <c r="H576" i="42812"/>
  <c r="N576" i="42812" s="1"/>
  <c r="I576" i="42812"/>
  <c r="M576" i="42812" s="1"/>
  <c r="J576" i="42812"/>
  <c r="K576" i="42812" a="1"/>
  <c r="K576" i="42812" s="1"/>
  <c r="L576" i="42812"/>
  <c r="B577" i="42812"/>
  <c r="C577" i="42812"/>
  <c r="D577" i="42812"/>
  <c r="E577" i="42812"/>
  <c r="F577" i="42812"/>
  <c r="G577" i="42812"/>
  <c r="H577" i="42812"/>
  <c r="N577" i="42812" s="1"/>
  <c r="I577" i="42812"/>
  <c r="M577" i="42812" s="1"/>
  <c r="J577" i="42812"/>
  <c r="K577" i="42812" a="1"/>
  <c r="K577" i="42812" s="1"/>
  <c r="L577" i="42812"/>
  <c r="B578" i="42812"/>
  <c r="C578" i="42812"/>
  <c r="D578" i="42812"/>
  <c r="E578" i="42812"/>
  <c r="F578" i="42812"/>
  <c r="G578" i="42812"/>
  <c r="H578" i="42812"/>
  <c r="N578" i="42812" s="1"/>
  <c r="I578" i="42812"/>
  <c r="M578" i="42812" s="1"/>
  <c r="J578" i="42812"/>
  <c r="K578" i="42812" a="1"/>
  <c r="K578" i="42812" s="1"/>
  <c r="L578" i="42812"/>
  <c r="B579" i="42812"/>
  <c r="C579" i="42812"/>
  <c r="D579" i="42812"/>
  <c r="E579" i="42812"/>
  <c r="F579" i="42812"/>
  <c r="G579" i="42812"/>
  <c r="H579" i="42812"/>
  <c r="N579" i="42812" s="1"/>
  <c r="I579" i="42812"/>
  <c r="M579" i="42812" s="1"/>
  <c r="J579" i="42812"/>
  <c r="K579" i="42812" a="1"/>
  <c r="K579" i="42812" s="1"/>
  <c r="L579" i="42812"/>
  <c r="B580" i="42812"/>
  <c r="C580" i="42812"/>
  <c r="D580" i="42812"/>
  <c r="E580" i="42812"/>
  <c r="F580" i="42812"/>
  <c r="G580" i="42812"/>
  <c r="H580" i="42812"/>
  <c r="N580" i="42812" s="1"/>
  <c r="I580" i="42812"/>
  <c r="M580" i="42812" s="1"/>
  <c r="J580" i="42812"/>
  <c r="K580" i="42812" a="1"/>
  <c r="K580" i="42812" s="1"/>
  <c r="L580" i="42812"/>
  <c r="B581" i="42812"/>
  <c r="C581" i="42812"/>
  <c r="D581" i="42812"/>
  <c r="E581" i="42812"/>
  <c r="F581" i="42812"/>
  <c r="G581" i="42812"/>
  <c r="H581" i="42812"/>
  <c r="N581" i="42812" s="1"/>
  <c r="I581" i="42812"/>
  <c r="M581" i="42812" s="1"/>
  <c r="J581" i="42812"/>
  <c r="K581" i="42812" a="1"/>
  <c r="K581" i="42812" s="1"/>
  <c r="L581" i="42812"/>
  <c r="B582" i="42812"/>
  <c r="C582" i="42812"/>
  <c r="D582" i="42812"/>
  <c r="E582" i="42812"/>
  <c r="F582" i="42812"/>
  <c r="G582" i="42812"/>
  <c r="H582" i="42812"/>
  <c r="N582" i="42812" s="1"/>
  <c r="I582" i="42812"/>
  <c r="M582" i="42812" s="1"/>
  <c r="J582" i="42812"/>
  <c r="K582" i="42812" a="1"/>
  <c r="K582" i="42812" s="1"/>
  <c r="L582" i="42812"/>
  <c r="B583" i="42812"/>
  <c r="C583" i="42812"/>
  <c r="D583" i="42812"/>
  <c r="E583" i="42812"/>
  <c r="F583" i="42812"/>
  <c r="G583" i="42812"/>
  <c r="H583" i="42812"/>
  <c r="N583" i="42812" s="1"/>
  <c r="I583" i="42812"/>
  <c r="M583" i="42812" s="1"/>
  <c r="J583" i="42812"/>
  <c r="K583" i="42812" a="1"/>
  <c r="K583" i="42812" s="1"/>
  <c r="L583" i="42812"/>
  <c r="B584" i="42812"/>
  <c r="C584" i="42812"/>
  <c r="D584" i="42812"/>
  <c r="E584" i="42812"/>
  <c r="F584" i="42812"/>
  <c r="G584" i="42812"/>
  <c r="H584" i="42812"/>
  <c r="N584" i="42812" s="1"/>
  <c r="I584" i="42812"/>
  <c r="M584" i="42812" s="1"/>
  <c r="J584" i="42812"/>
  <c r="K584" i="42812" a="1"/>
  <c r="K584" i="42812" s="1"/>
  <c r="L584" i="42812"/>
  <c r="B585" i="42812"/>
  <c r="C585" i="42812"/>
  <c r="D585" i="42812"/>
  <c r="E585" i="42812"/>
  <c r="F585" i="42812"/>
  <c r="G585" i="42812"/>
  <c r="H585" i="42812"/>
  <c r="N585" i="42812" s="1"/>
  <c r="I585" i="42812"/>
  <c r="M585" i="42812" s="1"/>
  <c r="J585" i="42812"/>
  <c r="K585" i="42812" a="1"/>
  <c r="K585" i="42812" s="1"/>
  <c r="L585" i="42812"/>
  <c r="B586" i="42812"/>
  <c r="C586" i="42812"/>
  <c r="D586" i="42812"/>
  <c r="E586" i="42812"/>
  <c r="F586" i="42812"/>
  <c r="G586" i="42812"/>
  <c r="H586" i="42812"/>
  <c r="N586" i="42812" s="1"/>
  <c r="I586" i="42812"/>
  <c r="M586" i="42812" s="1"/>
  <c r="J586" i="42812"/>
  <c r="K586" i="42812" a="1"/>
  <c r="K586" i="42812" s="1"/>
  <c r="L586" i="42812"/>
  <c r="B587" i="42812"/>
  <c r="C587" i="42812"/>
  <c r="D587" i="42812"/>
  <c r="E587" i="42812"/>
  <c r="F587" i="42812"/>
  <c r="G587" i="42812"/>
  <c r="H587" i="42812"/>
  <c r="N587" i="42812" s="1"/>
  <c r="I587" i="42812"/>
  <c r="M587" i="42812" s="1"/>
  <c r="J587" i="42812"/>
  <c r="K587" i="42812" a="1"/>
  <c r="K587" i="42812" s="1"/>
  <c r="L587" i="42812"/>
  <c r="B588" i="42812"/>
  <c r="C588" i="42812"/>
  <c r="D588" i="42812"/>
  <c r="E588" i="42812"/>
  <c r="F588" i="42812"/>
  <c r="G588" i="42812"/>
  <c r="H588" i="42812"/>
  <c r="N588" i="42812" s="1"/>
  <c r="I588" i="42812"/>
  <c r="M588" i="42812" s="1"/>
  <c r="J588" i="42812"/>
  <c r="K588" i="42812" a="1"/>
  <c r="K588" i="42812" s="1"/>
  <c r="L588" i="42812"/>
  <c r="B589" i="42812"/>
  <c r="C589" i="42812"/>
  <c r="D589" i="42812"/>
  <c r="E589" i="42812"/>
  <c r="F589" i="42812"/>
  <c r="G589" i="42812"/>
  <c r="H589" i="42812"/>
  <c r="N589" i="42812" s="1"/>
  <c r="I589" i="42812"/>
  <c r="M589" i="42812" s="1"/>
  <c r="J589" i="42812"/>
  <c r="K589" i="42812" a="1"/>
  <c r="K589" i="42812" s="1"/>
  <c r="L589" i="42812"/>
  <c r="B590" i="42812"/>
  <c r="C590" i="42812"/>
  <c r="D590" i="42812"/>
  <c r="E590" i="42812"/>
  <c r="F590" i="42812"/>
  <c r="G590" i="42812"/>
  <c r="H590" i="42812"/>
  <c r="N590" i="42812" s="1"/>
  <c r="I590" i="42812"/>
  <c r="M590" i="42812" s="1"/>
  <c r="J590" i="42812"/>
  <c r="K590" i="42812" a="1"/>
  <c r="K590" i="42812" s="1"/>
  <c r="L590" i="42812"/>
  <c r="B532" i="42812"/>
  <c r="C532" i="42812"/>
  <c r="D532" i="42812"/>
  <c r="E532" i="42812"/>
  <c r="F532" i="42812"/>
  <c r="G532" i="42812"/>
  <c r="H532" i="42812"/>
  <c r="I532" i="42812"/>
  <c r="J532" i="42812"/>
  <c r="K532" i="42812" a="1"/>
  <c r="K532" i="42812" s="1"/>
  <c r="L532" i="42812"/>
  <c r="M532" i="42812"/>
  <c r="N532" i="42812"/>
  <c r="B533" i="42812"/>
  <c r="C533" i="42812"/>
  <c r="D533" i="42812"/>
  <c r="E533" i="42812"/>
  <c r="F533" i="42812"/>
  <c r="G533" i="42812"/>
  <c r="H533" i="42812"/>
  <c r="I533" i="42812"/>
  <c r="J533" i="42812"/>
  <c r="K533" i="42812" a="1"/>
  <c r="K533" i="42812" s="1"/>
  <c r="L533" i="42812"/>
  <c r="M533" i="42812"/>
  <c r="N533" i="42812"/>
  <c r="B534" i="42812"/>
  <c r="C534" i="42812"/>
  <c r="D534" i="42812"/>
  <c r="E534" i="42812"/>
  <c r="F534" i="42812"/>
  <c r="G534" i="42812"/>
  <c r="H534" i="42812"/>
  <c r="I534" i="42812"/>
  <c r="J534" i="42812"/>
  <c r="K534" i="42812" a="1"/>
  <c r="K534" i="42812" s="1"/>
  <c r="L534" i="42812"/>
  <c r="M534" i="42812"/>
  <c r="N534" i="42812"/>
  <c r="B535" i="42812"/>
  <c r="C535" i="42812"/>
  <c r="D535" i="42812"/>
  <c r="E535" i="42812"/>
  <c r="F535" i="42812"/>
  <c r="G535" i="42812"/>
  <c r="H535" i="42812"/>
  <c r="I535" i="42812"/>
  <c r="J535" i="42812"/>
  <c r="K535" i="42812" a="1"/>
  <c r="K535" i="42812" s="1"/>
  <c r="L535" i="42812"/>
  <c r="M535" i="42812"/>
  <c r="N535" i="42812"/>
  <c r="B536" i="42812"/>
  <c r="C536" i="42812"/>
  <c r="D536" i="42812"/>
  <c r="E536" i="42812"/>
  <c r="F536" i="42812"/>
  <c r="G536" i="42812"/>
  <c r="H536" i="42812"/>
  <c r="I536" i="42812"/>
  <c r="J536" i="42812"/>
  <c r="K536" i="42812" a="1"/>
  <c r="K536" i="42812" s="1"/>
  <c r="L536" i="42812"/>
  <c r="M536" i="42812"/>
  <c r="N536" i="42812"/>
  <c r="B537" i="42812"/>
  <c r="C537" i="42812"/>
  <c r="D537" i="42812"/>
  <c r="E537" i="42812"/>
  <c r="F537" i="42812"/>
  <c r="G537" i="42812"/>
  <c r="H537" i="42812"/>
  <c r="I537" i="42812"/>
  <c r="J537" i="42812"/>
  <c r="K537" i="42812" a="1"/>
  <c r="K537" i="42812" s="1"/>
  <c r="L537" i="42812"/>
  <c r="M537" i="42812"/>
  <c r="N537" i="42812"/>
  <c r="B538" i="42812"/>
  <c r="C538" i="42812"/>
  <c r="D538" i="42812"/>
  <c r="E538" i="42812"/>
  <c r="F538" i="42812"/>
  <c r="G538" i="42812"/>
  <c r="H538" i="42812"/>
  <c r="I538" i="42812"/>
  <c r="J538" i="42812"/>
  <c r="K538" i="42812" a="1"/>
  <c r="K538" i="42812" s="1"/>
  <c r="L538" i="42812"/>
  <c r="M538" i="42812"/>
  <c r="N538" i="42812"/>
  <c r="B539" i="42812"/>
  <c r="C539" i="42812"/>
  <c r="D539" i="42812"/>
  <c r="E539" i="42812"/>
  <c r="F539" i="42812"/>
  <c r="G539" i="42812"/>
  <c r="H539" i="42812"/>
  <c r="I539" i="42812"/>
  <c r="J539" i="42812"/>
  <c r="K539" i="42812" a="1"/>
  <c r="K539" i="42812" s="1"/>
  <c r="L539" i="42812"/>
  <c r="M539" i="42812"/>
  <c r="N539" i="42812"/>
  <c r="B540" i="42812"/>
  <c r="C540" i="42812"/>
  <c r="D540" i="42812"/>
  <c r="E540" i="42812"/>
  <c r="F540" i="42812"/>
  <c r="G540" i="42812"/>
  <c r="H540" i="42812"/>
  <c r="I540" i="42812"/>
  <c r="J540" i="42812"/>
  <c r="K540" i="42812" a="1"/>
  <c r="K540" i="42812" s="1"/>
  <c r="L540" i="42812"/>
  <c r="M540" i="42812"/>
  <c r="N540" i="42812"/>
  <c r="B541" i="42812"/>
  <c r="C541" i="42812"/>
  <c r="D541" i="42812"/>
  <c r="E541" i="42812"/>
  <c r="F541" i="42812"/>
  <c r="G541" i="42812"/>
  <c r="H541" i="42812"/>
  <c r="I541" i="42812"/>
  <c r="J541" i="42812"/>
  <c r="K541" i="42812" a="1"/>
  <c r="K541" i="42812" s="1"/>
  <c r="L541" i="42812"/>
  <c r="M541" i="42812"/>
  <c r="N541" i="42812"/>
  <c r="B542" i="42812"/>
  <c r="C542" i="42812"/>
  <c r="D542" i="42812"/>
  <c r="E542" i="42812"/>
  <c r="F542" i="42812"/>
  <c r="G542" i="42812"/>
  <c r="H542" i="42812"/>
  <c r="I542" i="42812"/>
  <c r="J542" i="42812"/>
  <c r="K542" i="42812" a="1"/>
  <c r="K542" i="42812" s="1"/>
  <c r="L542" i="42812"/>
  <c r="M542" i="42812"/>
  <c r="N542" i="42812"/>
  <c r="B543" i="42812"/>
  <c r="C543" i="42812"/>
  <c r="D543" i="42812"/>
  <c r="E543" i="42812"/>
  <c r="F543" i="42812"/>
  <c r="G543" i="42812"/>
  <c r="H543" i="42812"/>
  <c r="I543" i="42812"/>
  <c r="J543" i="42812"/>
  <c r="K543" i="42812" a="1"/>
  <c r="K543" i="42812" s="1"/>
  <c r="L543" i="42812"/>
  <c r="M543" i="42812"/>
  <c r="N543" i="42812"/>
  <c r="B544" i="42812"/>
  <c r="C544" i="42812"/>
  <c r="D544" i="42812"/>
  <c r="E544" i="42812"/>
  <c r="F544" i="42812"/>
  <c r="G544" i="42812"/>
  <c r="H544" i="42812"/>
  <c r="I544" i="42812"/>
  <c r="J544" i="42812"/>
  <c r="K544" i="42812" a="1"/>
  <c r="K544" i="42812" s="1"/>
  <c r="L544" i="42812"/>
  <c r="M544" i="42812"/>
  <c r="N544" i="42812"/>
  <c r="B545" i="42812"/>
  <c r="C545" i="42812"/>
  <c r="D545" i="42812"/>
  <c r="E545" i="42812"/>
  <c r="F545" i="42812"/>
  <c r="G545" i="42812"/>
  <c r="H545" i="42812"/>
  <c r="I545" i="42812"/>
  <c r="J545" i="42812"/>
  <c r="K545" i="42812" a="1"/>
  <c r="K545" i="42812" s="1"/>
  <c r="L545" i="42812"/>
  <c r="M545" i="42812"/>
  <c r="N545" i="42812"/>
  <c r="B546" i="42812"/>
  <c r="C546" i="42812"/>
  <c r="D546" i="42812"/>
  <c r="E546" i="42812"/>
  <c r="F546" i="42812"/>
  <c r="G546" i="42812"/>
  <c r="H546" i="42812"/>
  <c r="I546" i="42812"/>
  <c r="J546" i="42812"/>
  <c r="K546" i="42812" a="1"/>
  <c r="K546" i="42812" s="1"/>
  <c r="L546" i="42812"/>
  <c r="M546" i="42812"/>
  <c r="N546" i="42812"/>
  <c r="B547" i="42812"/>
  <c r="C547" i="42812"/>
  <c r="D547" i="42812"/>
  <c r="E547" i="42812"/>
  <c r="F547" i="42812"/>
  <c r="G547" i="42812"/>
  <c r="H547" i="42812"/>
  <c r="I547" i="42812"/>
  <c r="J547" i="42812"/>
  <c r="K547" i="42812" a="1"/>
  <c r="K547" i="42812" s="1"/>
  <c r="L547" i="42812"/>
  <c r="M547" i="42812"/>
  <c r="N547" i="42812"/>
  <c r="B548" i="42812"/>
  <c r="C548" i="42812"/>
  <c r="D548" i="42812"/>
  <c r="E548" i="42812"/>
  <c r="F548" i="42812"/>
  <c r="G548" i="42812"/>
  <c r="H548" i="42812"/>
  <c r="I548" i="42812"/>
  <c r="J548" i="42812"/>
  <c r="K548" i="42812" a="1"/>
  <c r="K548" i="42812" s="1"/>
  <c r="L548" i="42812"/>
  <c r="M548" i="42812"/>
  <c r="N548" i="42812"/>
  <c r="B549" i="42812"/>
  <c r="C549" i="42812"/>
  <c r="D549" i="42812"/>
  <c r="E549" i="42812"/>
  <c r="F549" i="42812"/>
  <c r="G549" i="42812"/>
  <c r="H549" i="42812"/>
  <c r="I549" i="42812"/>
  <c r="J549" i="42812"/>
  <c r="K549" i="42812" a="1"/>
  <c r="K549" i="42812" s="1"/>
  <c r="L549" i="42812"/>
  <c r="M549" i="42812"/>
  <c r="N549" i="42812"/>
  <c r="B550" i="42812"/>
  <c r="C550" i="42812"/>
  <c r="D550" i="42812"/>
  <c r="E550" i="42812"/>
  <c r="F550" i="42812"/>
  <c r="G550" i="42812"/>
  <c r="H550" i="42812"/>
  <c r="I550" i="42812"/>
  <c r="J550" i="42812"/>
  <c r="K550" i="42812" a="1"/>
  <c r="K550" i="42812" s="1"/>
  <c r="L550" i="42812"/>
  <c r="M550" i="42812"/>
  <c r="N550" i="42812"/>
  <c r="B551" i="42812"/>
  <c r="C551" i="42812"/>
  <c r="D551" i="42812"/>
  <c r="E551" i="42812"/>
  <c r="F551" i="42812"/>
  <c r="G551" i="42812"/>
  <c r="H551" i="42812"/>
  <c r="I551" i="42812"/>
  <c r="J551" i="42812"/>
  <c r="K551" i="42812" a="1"/>
  <c r="K551" i="42812" s="1"/>
  <c r="L551" i="42812"/>
  <c r="M551" i="42812"/>
  <c r="N551" i="42812"/>
  <c r="B552" i="42812"/>
  <c r="C552" i="42812"/>
  <c r="D552" i="42812"/>
  <c r="E552" i="42812"/>
  <c r="F552" i="42812"/>
  <c r="G552" i="42812"/>
  <c r="H552" i="42812"/>
  <c r="I552" i="42812"/>
  <c r="J552" i="42812"/>
  <c r="K552" i="42812" a="1"/>
  <c r="K552" i="42812" s="1"/>
  <c r="L552" i="42812"/>
  <c r="M552" i="42812"/>
  <c r="N552" i="42812"/>
  <c r="B553" i="42812"/>
  <c r="C553" i="42812"/>
  <c r="D553" i="42812"/>
  <c r="E553" i="42812"/>
  <c r="F553" i="42812"/>
  <c r="G553" i="42812"/>
  <c r="H553" i="42812"/>
  <c r="I553" i="42812"/>
  <c r="J553" i="42812"/>
  <c r="K553" i="42812" a="1"/>
  <c r="K553" i="42812" s="1"/>
  <c r="L553" i="42812"/>
  <c r="M553" i="42812"/>
  <c r="N553" i="42812"/>
  <c r="B554" i="42812"/>
  <c r="C554" i="42812"/>
  <c r="D554" i="42812"/>
  <c r="E554" i="42812"/>
  <c r="F554" i="42812"/>
  <c r="G554" i="42812"/>
  <c r="H554" i="42812"/>
  <c r="I554" i="42812"/>
  <c r="J554" i="42812"/>
  <c r="K554" i="42812" a="1"/>
  <c r="K554" i="42812" s="1"/>
  <c r="L554" i="42812"/>
  <c r="M554" i="42812"/>
  <c r="N554" i="42812"/>
  <c r="B555" i="42812"/>
  <c r="C555" i="42812"/>
  <c r="D555" i="42812"/>
  <c r="E555" i="42812"/>
  <c r="F555" i="42812"/>
  <c r="G555" i="42812"/>
  <c r="H555" i="42812"/>
  <c r="I555" i="42812"/>
  <c r="J555" i="42812"/>
  <c r="K555" i="42812" a="1"/>
  <c r="K555" i="42812" s="1"/>
  <c r="L555" i="42812"/>
  <c r="M555" i="42812"/>
  <c r="N555" i="42812"/>
  <c r="B556" i="42812"/>
  <c r="C556" i="42812"/>
  <c r="D556" i="42812"/>
  <c r="E556" i="42812"/>
  <c r="F556" i="42812"/>
  <c r="G556" i="42812"/>
  <c r="H556" i="42812"/>
  <c r="I556" i="42812"/>
  <c r="J556" i="42812"/>
  <c r="K556" i="42812" a="1"/>
  <c r="K556" i="42812" s="1"/>
  <c r="L556" i="42812"/>
  <c r="M556" i="42812"/>
  <c r="N556" i="42812"/>
  <c r="B557" i="42812"/>
  <c r="C557" i="42812"/>
  <c r="D557" i="42812"/>
  <c r="E557" i="42812"/>
  <c r="F557" i="42812"/>
  <c r="G557" i="42812"/>
  <c r="H557" i="42812"/>
  <c r="I557" i="42812"/>
  <c r="J557" i="42812"/>
  <c r="K557" i="42812" a="1"/>
  <c r="K557" i="42812" s="1"/>
  <c r="L557" i="42812"/>
  <c r="M557" i="42812"/>
  <c r="N557" i="42812"/>
  <c r="B558" i="42812"/>
  <c r="C558" i="42812"/>
  <c r="D558" i="42812"/>
  <c r="E558" i="42812"/>
  <c r="F558" i="42812"/>
  <c r="G558" i="42812"/>
  <c r="H558" i="42812"/>
  <c r="I558" i="42812"/>
  <c r="J558" i="42812"/>
  <c r="K558" i="42812" a="1"/>
  <c r="K558" i="42812" s="1"/>
  <c r="L558" i="42812"/>
  <c r="M558" i="42812"/>
  <c r="N558" i="42812"/>
  <c r="B559" i="42812"/>
  <c r="C559" i="42812"/>
  <c r="D559" i="42812"/>
  <c r="E559" i="42812"/>
  <c r="F559" i="42812"/>
  <c r="G559" i="42812"/>
  <c r="H559" i="42812"/>
  <c r="I559" i="42812"/>
  <c r="J559" i="42812"/>
  <c r="K559" i="42812" a="1"/>
  <c r="K559" i="42812" s="1"/>
  <c r="L559" i="42812"/>
  <c r="M559" i="42812"/>
  <c r="N559" i="42812"/>
  <c r="B560" i="42812"/>
  <c r="C560" i="42812"/>
  <c r="D560" i="42812"/>
  <c r="E560" i="42812"/>
  <c r="F560" i="42812"/>
  <c r="G560" i="42812"/>
  <c r="H560" i="42812"/>
  <c r="I560" i="42812"/>
  <c r="J560" i="42812"/>
  <c r="K560" i="42812" a="1"/>
  <c r="K560" i="42812" s="1"/>
  <c r="L560" i="42812"/>
  <c r="M560" i="42812"/>
  <c r="N560" i="42812"/>
  <c r="B502" i="42812"/>
  <c r="C502" i="42812"/>
  <c r="D502" i="42812"/>
  <c r="E502" i="42812"/>
  <c r="F502" i="42812"/>
  <c r="G502" i="42812"/>
  <c r="H502" i="42812"/>
  <c r="I502" i="42812"/>
  <c r="J502" i="42812"/>
  <c r="K502" i="42812" a="1"/>
  <c r="K502" i="42812" s="1"/>
  <c r="L502" i="42812"/>
  <c r="M502" i="42812"/>
  <c r="N502" i="42812"/>
  <c r="B503" i="42812"/>
  <c r="C503" i="42812"/>
  <c r="D503" i="42812"/>
  <c r="E503" i="42812"/>
  <c r="F503" i="42812"/>
  <c r="G503" i="42812"/>
  <c r="H503" i="42812"/>
  <c r="I503" i="42812"/>
  <c r="J503" i="42812"/>
  <c r="K503" i="42812" a="1"/>
  <c r="K503" i="42812" s="1"/>
  <c r="L503" i="42812"/>
  <c r="M503" i="42812"/>
  <c r="N503" i="42812"/>
  <c r="B504" i="42812"/>
  <c r="C504" i="42812"/>
  <c r="D504" i="42812"/>
  <c r="E504" i="42812"/>
  <c r="F504" i="42812"/>
  <c r="G504" i="42812"/>
  <c r="H504" i="42812"/>
  <c r="I504" i="42812"/>
  <c r="J504" i="42812"/>
  <c r="K504" i="42812" a="1"/>
  <c r="K504" i="42812" s="1"/>
  <c r="L504" i="42812"/>
  <c r="M504" i="42812"/>
  <c r="N504" i="42812"/>
  <c r="B505" i="42812"/>
  <c r="C505" i="42812"/>
  <c r="D505" i="42812"/>
  <c r="E505" i="42812"/>
  <c r="F505" i="42812"/>
  <c r="G505" i="42812"/>
  <c r="H505" i="42812"/>
  <c r="I505" i="42812"/>
  <c r="J505" i="42812"/>
  <c r="K505" i="42812" a="1"/>
  <c r="K505" i="42812" s="1"/>
  <c r="L505" i="42812"/>
  <c r="M505" i="42812"/>
  <c r="N505" i="42812"/>
  <c r="B506" i="42812"/>
  <c r="C506" i="42812"/>
  <c r="D506" i="42812"/>
  <c r="E506" i="42812"/>
  <c r="F506" i="42812"/>
  <c r="G506" i="42812"/>
  <c r="H506" i="42812"/>
  <c r="I506" i="42812"/>
  <c r="J506" i="42812"/>
  <c r="K506" i="42812" a="1"/>
  <c r="K506" i="42812" s="1"/>
  <c r="L506" i="42812"/>
  <c r="M506" i="42812"/>
  <c r="N506" i="42812"/>
  <c r="B507" i="42812"/>
  <c r="C507" i="42812"/>
  <c r="D507" i="42812"/>
  <c r="E507" i="42812"/>
  <c r="F507" i="42812"/>
  <c r="G507" i="42812"/>
  <c r="H507" i="42812"/>
  <c r="I507" i="42812"/>
  <c r="J507" i="42812"/>
  <c r="K507" i="42812" a="1"/>
  <c r="K507" i="42812" s="1"/>
  <c r="L507" i="42812"/>
  <c r="M507" i="42812"/>
  <c r="N507" i="42812"/>
  <c r="B508" i="42812"/>
  <c r="C508" i="42812"/>
  <c r="D508" i="42812"/>
  <c r="E508" i="42812"/>
  <c r="F508" i="42812"/>
  <c r="G508" i="42812"/>
  <c r="H508" i="42812"/>
  <c r="I508" i="42812"/>
  <c r="J508" i="42812"/>
  <c r="K508" i="42812" a="1"/>
  <c r="K508" i="42812" s="1"/>
  <c r="L508" i="42812"/>
  <c r="M508" i="42812"/>
  <c r="N508" i="42812"/>
  <c r="B509" i="42812"/>
  <c r="C509" i="42812"/>
  <c r="D509" i="42812"/>
  <c r="E509" i="42812"/>
  <c r="F509" i="42812"/>
  <c r="G509" i="42812"/>
  <c r="H509" i="42812"/>
  <c r="I509" i="42812"/>
  <c r="J509" i="42812"/>
  <c r="K509" i="42812" a="1"/>
  <c r="K509" i="42812" s="1"/>
  <c r="L509" i="42812"/>
  <c r="M509" i="42812"/>
  <c r="N509" i="42812"/>
  <c r="B510" i="42812"/>
  <c r="C510" i="42812"/>
  <c r="D510" i="42812"/>
  <c r="E510" i="42812"/>
  <c r="F510" i="42812"/>
  <c r="G510" i="42812"/>
  <c r="H510" i="42812"/>
  <c r="I510" i="42812"/>
  <c r="J510" i="42812"/>
  <c r="K510" i="42812" a="1"/>
  <c r="K510" i="42812" s="1"/>
  <c r="L510" i="42812"/>
  <c r="M510" i="42812"/>
  <c r="N510" i="42812"/>
  <c r="B511" i="42812"/>
  <c r="C511" i="42812"/>
  <c r="D511" i="42812"/>
  <c r="E511" i="42812"/>
  <c r="F511" i="42812"/>
  <c r="G511" i="42812"/>
  <c r="H511" i="42812"/>
  <c r="I511" i="42812"/>
  <c r="J511" i="42812"/>
  <c r="K511" i="42812" a="1"/>
  <c r="K511" i="42812" s="1"/>
  <c r="L511" i="42812"/>
  <c r="M511" i="42812"/>
  <c r="N511" i="42812"/>
  <c r="B512" i="42812"/>
  <c r="C512" i="42812"/>
  <c r="D512" i="42812"/>
  <c r="E512" i="42812"/>
  <c r="F512" i="42812"/>
  <c r="G512" i="42812"/>
  <c r="H512" i="42812"/>
  <c r="I512" i="42812"/>
  <c r="J512" i="42812"/>
  <c r="K512" i="42812" a="1"/>
  <c r="K512" i="42812" s="1"/>
  <c r="L512" i="42812"/>
  <c r="M512" i="42812"/>
  <c r="N512" i="42812"/>
  <c r="B513" i="42812"/>
  <c r="C513" i="42812"/>
  <c r="D513" i="42812"/>
  <c r="E513" i="42812"/>
  <c r="F513" i="42812"/>
  <c r="G513" i="42812"/>
  <c r="H513" i="42812"/>
  <c r="I513" i="42812"/>
  <c r="J513" i="42812"/>
  <c r="K513" i="42812" a="1"/>
  <c r="K513" i="42812" s="1"/>
  <c r="L513" i="42812"/>
  <c r="M513" i="42812"/>
  <c r="N513" i="42812"/>
  <c r="B514" i="42812"/>
  <c r="C514" i="42812"/>
  <c r="D514" i="42812"/>
  <c r="E514" i="42812"/>
  <c r="F514" i="42812"/>
  <c r="G514" i="42812"/>
  <c r="H514" i="42812"/>
  <c r="I514" i="42812"/>
  <c r="J514" i="42812"/>
  <c r="K514" i="42812" a="1"/>
  <c r="K514" i="42812" s="1"/>
  <c r="L514" i="42812"/>
  <c r="M514" i="42812"/>
  <c r="N514" i="42812"/>
  <c r="B515" i="42812"/>
  <c r="C515" i="42812"/>
  <c r="D515" i="42812"/>
  <c r="E515" i="42812"/>
  <c r="F515" i="42812"/>
  <c r="G515" i="42812"/>
  <c r="H515" i="42812"/>
  <c r="I515" i="42812"/>
  <c r="J515" i="42812"/>
  <c r="K515" i="42812" a="1"/>
  <c r="K515" i="42812" s="1"/>
  <c r="L515" i="42812"/>
  <c r="M515" i="42812"/>
  <c r="N515" i="42812"/>
  <c r="B516" i="42812"/>
  <c r="C516" i="42812"/>
  <c r="D516" i="42812"/>
  <c r="E516" i="42812"/>
  <c r="F516" i="42812"/>
  <c r="G516" i="42812"/>
  <c r="H516" i="42812"/>
  <c r="I516" i="42812"/>
  <c r="J516" i="42812"/>
  <c r="K516" i="42812" a="1"/>
  <c r="K516" i="42812" s="1"/>
  <c r="L516" i="42812"/>
  <c r="M516" i="42812"/>
  <c r="N516" i="42812"/>
  <c r="B517" i="42812"/>
  <c r="C517" i="42812"/>
  <c r="D517" i="42812"/>
  <c r="E517" i="42812"/>
  <c r="F517" i="42812"/>
  <c r="G517" i="42812"/>
  <c r="H517" i="42812"/>
  <c r="I517" i="42812"/>
  <c r="J517" i="42812"/>
  <c r="K517" i="42812" a="1"/>
  <c r="K517" i="42812" s="1"/>
  <c r="L517" i="42812"/>
  <c r="M517" i="42812"/>
  <c r="N517" i="42812"/>
  <c r="B518" i="42812"/>
  <c r="C518" i="42812"/>
  <c r="D518" i="42812"/>
  <c r="E518" i="42812"/>
  <c r="F518" i="42812"/>
  <c r="G518" i="42812"/>
  <c r="H518" i="42812"/>
  <c r="I518" i="42812"/>
  <c r="J518" i="42812"/>
  <c r="K518" i="42812" a="1"/>
  <c r="K518" i="42812" s="1"/>
  <c r="L518" i="42812"/>
  <c r="M518" i="42812"/>
  <c r="N518" i="42812"/>
  <c r="B519" i="42812"/>
  <c r="C519" i="42812"/>
  <c r="D519" i="42812"/>
  <c r="E519" i="42812"/>
  <c r="F519" i="42812"/>
  <c r="G519" i="42812"/>
  <c r="H519" i="42812"/>
  <c r="I519" i="42812"/>
  <c r="J519" i="42812"/>
  <c r="K519" i="42812" a="1"/>
  <c r="K519" i="42812" s="1"/>
  <c r="L519" i="42812"/>
  <c r="M519" i="42812"/>
  <c r="N519" i="42812"/>
  <c r="B520" i="42812"/>
  <c r="C520" i="42812"/>
  <c r="D520" i="42812"/>
  <c r="E520" i="42812"/>
  <c r="F520" i="42812"/>
  <c r="G520" i="42812"/>
  <c r="H520" i="42812"/>
  <c r="I520" i="42812"/>
  <c r="J520" i="42812"/>
  <c r="K520" i="42812" a="1"/>
  <c r="K520" i="42812" s="1"/>
  <c r="L520" i="42812"/>
  <c r="M520" i="42812"/>
  <c r="N520" i="42812"/>
  <c r="B521" i="42812"/>
  <c r="C521" i="42812"/>
  <c r="D521" i="42812"/>
  <c r="E521" i="42812"/>
  <c r="F521" i="42812"/>
  <c r="G521" i="42812"/>
  <c r="H521" i="42812"/>
  <c r="I521" i="42812"/>
  <c r="J521" i="42812"/>
  <c r="K521" i="42812" a="1"/>
  <c r="K521" i="42812" s="1"/>
  <c r="L521" i="42812"/>
  <c r="M521" i="42812"/>
  <c r="N521" i="42812"/>
  <c r="B522" i="42812"/>
  <c r="C522" i="42812"/>
  <c r="D522" i="42812"/>
  <c r="E522" i="42812"/>
  <c r="F522" i="42812"/>
  <c r="G522" i="42812"/>
  <c r="H522" i="42812"/>
  <c r="I522" i="42812"/>
  <c r="J522" i="42812"/>
  <c r="K522" i="42812" a="1"/>
  <c r="K522" i="42812" s="1"/>
  <c r="L522" i="42812"/>
  <c r="M522" i="42812"/>
  <c r="N522" i="42812"/>
  <c r="B523" i="42812"/>
  <c r="C523" i="42812"/>
  <c r="D523" i="42812"/>
  <c r="E523" i="42812"/>
  <c r="F523" i="42812"/>
  <c r="G523" i="42812"/>
  <c r="H523" i="42812"/>
  <c r="I523" i="42812"/>
  <c r="J523" i="42812"/>
  <c r="K523" i="42812" a="1"/>
  <c r="K523" i="42812" s="1"/>
  <c r="L523" i="42812"/>
  <c r="M523" i="42812"/>
  <c r="N523" i="42812"/>
  <c r="B524" i="42812"/>
  <c r="C524" i="42812"/>
  <c r="D524" i="42812"/>
  <c r="E524" i="42812"/>
  <c r="F524" i="42812"/>
  <c r="G524" i="42812"/>
  <c r="H524" i="42812"/>
  <c r="I524" i="42812"/>
  <c r="J524" i="42812"/>
  <c r="K524" i="42812" a="1"/>
  <c r="K524" i="42812" s="1"/>
  <c r="L524" i="42812"/>
  <c r="M524" i="42812"/>
  <c r="N524" i="42812"/>
  <c r="B525" i="42812"/>
  <c r="C525" i="42812"/>
  <c r="D525" i="42812"/>
  <c r="E525" i="42812"/>
  <c r="F525" i="42812"/>
  <c r="G525" i="42812"/>
  <c r="H525" i="42812"/>
  <c r="I525" i="42812"/>
  <c r="J525" i="42812"/>
  <c r="K525" i="42812" a="1"/>
  <c r="K525" i="42812" s="1"/>
  <c r="L525" i="42812"/>
  <c r="M525" i="42812"/>
  <c r="N525" i="42812"/>
  <c r="B526" i="42812"/>
  <c r="C526" i="42812"/>
  <c r="D526" i="42812"/>
  <c r="E526" i="42812"/>
  <c r="F526" i="42812"/>
  <c r="G526" i="42812"/>
  <c r="H526" i="42812"/>
  <c r="I526" i="42812"/>
  <c r="J526" i="42812"/>
  <c r="K526" i="42812" a="1"/>
  <c r="K526" i="42812" s="1"/>
  <c r="L526" i="42812"/>
  <c r="M526" i="42812"/>
  <c r="N526" i="42812"/>
  <c r="B527" i="42812"/>
  <c r="C527" i="42812"/>
  <c r="D527" i="42812"/>
  <c r="E527" i="42812"/>
  <c r="F527" i="42812"/>
  <c r="G527" i="42812"/>
  <c r="H527" i="42812"/>
  <c r="I527" i="42812"/>
  <c r="J527" i="42812"/>
  <c r="K527" i="42812" a="1"/>
  <c r="K527" i="42812" s="1"/>
  <c r="L527" i="42812"/>
  <c r="M527" i="42812"/>
  <c r="N527" i="42812"/>
  <c r="B528" i="42812"/>
  <c r="C528" i="42812"/>
  <c r="D528" i="42812"/>
  <c r="E528" i="42812"/>
  <c r="F528" i="42812"/>
  <c r="G528" i="42812"/>
  <c r="H528" i="42812"/>
  <c r="I528" i="42812"/>
  <c r="J528" i="42812"/>
  <c r="K528" i="42812" a="1"/>
  <c r="K528" i="42812" s="1"/>
  <c r="L528" i="42812"/>
  <c r="M528" i="42812"/>
  <c r="N528" i="42812"/>
  <c r="B529" i="42812"/>
  <c r="C529" i="42812"/>
  <c r="D529" i="42812"/>
  <c r="E529" i="42812"/>
  <c r="F529" i="42812"/>
  <c r="G529" i="42812"/>
  <c r="H529" i="42812"/>
  <c r="I529" i="42812"/>
  <c r="J529" i="42812"/>
  <c r="K529" i="42812" a="1"/>
  <c r="K529" i="42812" s="1"/>
  <c r="L529" i="42812"/>
  <c r="M529" i="42812"/>
  <c r="N529" i="42812"/>
  <c r="B530" i="42812"/>
  <c r="C530" i="42812"/>
  <c r="D530" i="42812"/>
  <c r="E530" i="42812"/>
  <c r="F530" i="42812"/>
  <c r="G530" i="42812"/>
  <c r="H530" i="42812"/>
  <c r="I530" i="42812"/>
  <c r="J530" i="42812"/>
  <c r="K530" i="42812" a="1"/>
  <c r="K530" i="42812" s="1"/>
  <c r="L530" i="42812"/>
  <c r="M530" i="42812"/>
  <c r="N530" i="42812"/>
  <c r="B472" i="42812"/>
  <c r="C472" i="42812"/>
  <c r="D472" i="42812"/>
  <c r="E472" i="42812"/>
  <c r="F472" i="42812"/>
  <c r="G472" i="42812"/>
  <c r="H472" i="42812"/>
  <c r="I472" i="42812"/>
  <c r="M472" i="42812" s="1"/>
  <c r="J472" i="42812"/>
  <c r="K472" i="42812" a="1"/>
  <c r="K472" i="42812" s="1"/>
  <c r="L472" i="42812"/>
  <c r="N472" i="42812"/>
  <c r="B473" i="42812"/>
  <c r="C473" i="42812"/>
  <c r="D473" i="42812"/>
  <c r="E473" i="42812"/>
  <c r="F473" i="42812"/>
  <c r="G473" i="42812"/>
  <c r="H473" i="42812"/>
  <c r="I473" i="42812"/>
  <c r="M473" i="42812" s="1"/>
  <c r="J473" i="42812"/>
  <c r="K473" i="42812" a="1"/>
  <c r="K473" i="42812" s="1"/>
  <c r="L473" i="42812"/>
  <c r="N473" i="42812"/>
  <c r="B474" i="42812"/>
  <c r="C474" i="42812"/>
  <c r="D474" i="42812"/>
  <c r="E474" i="42812"/>
  <c r="F474" i="42812"/>
  <c r="G474" i="42812"/>
  <c r="H474" i="42812"/>
  <c r="I474" i="42812"/>
  <c r="M474" i="42812" s="1"/>
  <c r="J474" i="42812"/>
  <c r="K474" i="42812" a="1"/>
  <c r="K474" i="42812" s="1"/>
  <c r="L474" i="42812"/>
  <c r="N474" i="42812"/>
  <c r="B475" i="42812"/>
  <c r="C475" i="42812"/>
  <c r="D475" i="42812"/>
  <c r="E475" i="42812"/>
  <c r="F475" i="42812"/>
  <c r="G475" i="42812"/>
  <c r="H475" i="42812"/>
  <c r="I475" i="42812"/>
  <c r="M475" i="42812" s="1"/>
  <c r="J475" i="42812"/>
  <c r="K475" i="42812" a="1"/>
  <c r="K475" i="42812" s="1"/>
  <c r="L475" i="42812"/>
  <c r="N475" i="42812"/>
  <c r="B476" i="42812"/>
  <c r="C476" i="42812"/>
  <c r="D476" i="42812"/>
  <c r="E476" i="42812"/>
  <c r="F476" i="42812"/>
  <c r="G476" i="42812"/>
  <c r="H476" i="42812"/>
  <c r="I476" i="42812"/>
  <c r="M476" i="42812" s="1"/>
  <c r="J476" i="42812"/>
  <c r="K476" i="42812" a="1"/>
  <c r="K476" i="42812" s="1"/>
  <c r="L476" i="42812"/>
  <c r="N476" i="42812"/>
  <c r="B477" i="42812"/>
  <c r="C477" i="42812"/>
  <c r="D477" i="42812"/>
  <c r="E477" i="42812"/>
  <c r="F477" i="42812"/>
  <c r="G477" i="42812"/>
  <c r="H477" i="42812"/>
  <c r="I477" i="42812"/>
  <c r="M477" i="42812" s="1"/>
  <c r="J477" i="42812"/>
  <c r="K477" i="42812" a="1"/>
  <c r="K477" i="42812" s="1"/>
  <c r="L477" i="42812"/>
  <c r="N477" i="42812"/>
  <c r="B478" i="42812"/>
  <c r="C478" i="42812"/>
  <c r="D478" i="42812"/>
  <c r="E478" i="42812"/>
  <c r="F478" i="42812"/>
  <c r="G478" i="42812"/>
  <c r="H478" i="42812"/>
  <c r="I478" i="42812"/>
  <c r="M478" i="42812" s="1"/>
  <c r="J478" i="42812"/>
  <c r="K478" i="42812" a="1"/>
  <c r="K478" i="42812" s="1"/>
  <c r="L478" i="42812"/>
  <c r="N478" i="42812"/>
  <c r="B479" i="42812"/>
  <c r="C479" i="42812"/>
  <c r="D479" i="42812"/>
  <c r="E479" i="42812"/>
  <c r="F479" i="42812"/>
  <c r="G479" i="42812"/>
  <c r="H479" i="42812"/>
  <c r="I479" i="42812"/>
  <c r="M479" i="42812" s="1"/>
  <c r="J479" i="42812"/>
  <c r="K479" i="42812" a="1"/>
  <c r="K479" i="42812" s="1"/>
  <c r="L479" i="42812"/>
  <c r="N479" i="42812"/>
  <c r="B480" i="42812"/>
  <c r="C480" i="42812"/>
  <c r="D480" i="42812"/>
  <c r="E480" i="42812"/>
  <c r="F480" i="42812"/>
  <c r="G480" i="42812"/>
  <c r="H480" i="42812"/>
  <c r="I480" i="42812"/>
  <c r="M480" i="42812" s="1"/>
  <c r="J480" i="42812"/>
  <c r="K480" i="42812" a="1"/>
  <c r="K480" i="42812" s="1"/>
  <c r="L480" i="42812"/>
  <c r="N480" i="42812"/>
  <c r="B481" i="42812"/>
  <c r="C481" i="42812"/>
  <c r="D481" i="42812"/>
  <c r="E481" i="42812"/>
  <c r="F481" i="42812"/>
  <c r="G481" i="42812"/>
  <c r="H481" i="42812"/>
  <c r="I481" i="42812"/>
  <c r="M481" i="42812" s="1"/>
  <c r="J481" i="42812"/>
  <c r="K481" i="42812" a="1"/>
  <c r="K481" i="42812" s="1"/>
  <c r="L481" i="42812"/>
  <c r="N481" i="42812"/>
  <c r="B482" i="42812"/>
  <c r="C482" i="42812"/>
  <c r="D482" i="42812"/>
  <c r="E482" i="42812"/>
  <c r="F482" i="42812"/>
  <c r="G482" i="42812"/>
  <c r="H482" i="42812"/>
  <c r="I482" i="42812"/>
  <c r="M482" i="42812" s="1"/>
  <c r="J482" i="42812"/>
  <c r="K482" i="42812" a="1"/>
  <c r="K482" i="42812" s="1"/>
  <c r="L482" i="42812"/>
  <c r="N482" i="42812"/>
  <c r="B483" i="42812"/>
  <c r="C483" i="42812"/>
  <c r="D483" i="42812"/>
  <c r="E483" i="42812"/>
  <c r="F483" i="42812"/>
  <c r="G483" i="42812"/>
  <c r="H483" i="42812"/>
  <c r="I483" i="42812"/>
  <c r="M483" i="42812" s="1"/>
  <c r="J483" i="42812"/>
  <c r="K483" i="42812" a="1"/>
  <c r="K483" i="42812" s="1"/>
  <c r="L483" i="42812"/>
  <c r="N483" i="42812"/>
  <c r="B484" i="42812"/>
  <c r="C484" i="42812"/>
  <c r="D484" i="42812"/>
  <c r="E484" i="42812"/>
  <c r="F484" i="42812"/>
  <c r="G484" i="42812"/>
  <c r="H484" i="42812"/>
  <c r="I484" i="42812"/>
  <c r="M484" i="42812" s="1"/>
  <c r="J484" i="42812"/>
  <c r="K484" i="42812" a="1"/>
  <c r="K484" i="42812" s="1"/>
  <c r="L484" i="42812"/>
  <c r="N484" i="42812"/>
  <c r="B485" i="42812"/>
  <c r="C485" i="42812"/>
  <c r="D485" i="42812"/>
  <c r="E485" i="42812"/>
  <c r="F485" i="42812"/>
  <c r="G485" i="42812"/>
  <c r="H485" i="42812"/>
  <c r="I485" i="42812"/>
  <c r="M485" i="42812" s="1"/>
  <c r="J485" i="42812"/>
  <c r="K485" i="42812" a="1"/>
  <c r="K485" i="42812" s="1"/>
  <c r="L485" i="42812"/>
  <c r="N485" i="42812"/>
  <c r="B486" i="42812"/>
  <c r="C486" i="42812"/>
  <c r="D486" i="42812"/>
  <c r="E486" i="42812"/>
  <c r="F486" i="42812"/>
  <c r="G486" i="42812"/>
  <c r="H486" i="42812"/>
  <c r="I486" i="42812"/>
  <c r="M486" i="42812" s="1"/>
  <c r="J486" i="42812"/>
  <c r="K486" i="42812" a="1"/>
  <c r="K486" i="42812" s="1"/>
  <c r="L486" i="42812"/>
  <c r="N486" i="42812"/>
  <c r="B487" i="42812"/>
  <c r="C487" i="42812"/>
  <c r="D487" i="42812"/>
  <c r="E487" i="42812"/>
  <c r="F487" i="42812"/>
  <c r="G487" i="42812"/>
  <c r="H487" i="42812"/>
  <c r="I487" i="42812"/>
  <c r="M487" i="42812" s="1"/>
  <c r="J487" i="42812"/>
  <c r="K487" i="42812" a="1"/>
  <c r="K487" i="42812" s="1"/>
  <c r="L487" i="42812"/>
  <c r="N487" i="42812"/>
  <c r="B488" i="42812"/>
  <c r="C488" i="42812"/>
  <c r="D488" i="42812"/>
  <c r="E488" i="42812"/>
  <c r="F488" i="42812"/>
  <c r="G488" i="42812"/>
  <c r="H488" i="42812"/>
  <c r="I488" i="42812"/>
  <c r="M488" i="42812" s="1"/>
  <c r="J488" i="42812"/>
  <c r="K488" i="42812" a="1"/>
  <c r="K488" i="42812" s="1"/>
  <c r="L488" i="42812"/>
  <c r="N488" i="42812"/>
  <c r="B489" i="42812"/>
  <c r="C489" i="42812"/>
  <c r="D489" i="42812"/>
  <c r="E489" i="42812"/>
  <c r="F489" i="42812"/>
  <c r="G489" i="42812"/>
  <c r="H489" i="42812"/>
  <c r="I489" i="42812"/>
  <c r="M489" i="42812" s="1"/>
  <c r="J489" i="42812"/>
  <c r="K489" i="42812" a="1"/>
  <c r="K489" i="42812" s="1"/>
  <c r="L489" i="42812"/>
  <c r="N489" i="42812"/>
  <c r="B490" i="42812"/>
  <c r="C490" i="42812"/>
  <c r="D490" i="42812"/>
  <c r="E490" i="42812"/>
  <c r="F490" i="42812"/>
  <c r="G490" i="42812"/>
  <c r="H490" i="42812"/>
  <c r="I490" i="42812"/>
  <c r="M490" i="42812" s="1"/>
  <c r="J490" i="42812"/>
  <c r="K490" i="42812" a="1"/>
  <c r="K490" i="42812" s="1"/>
  <c r="L490" i="42812"/>
  <c r="N490" i="42812"/>
  <c r="B491" i="42812"/>
  <c r="C491" i="42812"/>
  <c r="D491" i="42812"/>
  <c r="E491" i="42812"/>
  <c r="F491" i="42812"/>
  <c r="G491" i="42812"/>
  <c r="H491" i="42812"/>
  <c r="I491" i="42812"/>
  <c r="M491" i="42812" s="1"/>
  <c r="J491" i="42812"/>
  <c r="K491" i="42812" a="1"/>
  <c r="K491" i="42812" s="1"/>
  <c r="L491" i="42812"/>
  <c r="N491" i="42812"/>
  <c r="B492" i="42812"/>
  <c r="C492" i="42812"/>
  <c r="D492" i="42812"/>
  <c r="E492" i="42812"/>
  <c r="F492" i="42812"/>
  <c r="G492" i="42812"/>
  <c r="H492" i="42812"/>
  <c r="I492" i="42812"/>
  <c r="M492" i="42812" s="1"/>
  <c r="J492" i="42812"/>
  <c r="K492" i="42812" a="1"/>
  <c r="K492" i="42812" s="1"/>
  <c r="L492" i="42812"/>
  <c r="N492" i="42812"/>
  <c r="B493" i="42812"/>
  <c r="C493" i="42812"/>
  <c r="D493" i="42812"/>
  <c r="E493" i="42812"/>
  <c r="F493" i="42812"/>
  <c r="G493" i="42812"/>
  <c r="H493" i="42812"/>
  <c r="I493" i="42812"/>
  <c r="M493" i="42812" s="1"/>
  <c r="J493" i="42812"/>
  <c r="K493" i="42812" a="1"/>
  <c r="K493" i="42812" s="1"/>
  <c r="L493" i="42812"/>
  <c r="N493" i="42812"/>
  <c r="B494" i="42812"/>
  <c r="C494" i="42812"/>
  <c r="D494" i="42812"/>
  <c r="E494" i="42812"/>
  <c r="F494" i="42812"/>
  <c r="G494" i="42812"/>
  <c r="H494" i="42812"/>
  <c r="I494" i="42812"/>
  <c r="M494" i="42812" s="1"/>
  <c r="J494" i="42812"/>
  <c r="K494" i="42812" a="1"/>
  <c r="K494" i="42812" s="1"/>
  <c r="L494" i="42812"/>
  <c r="N494" i="42812"/>
  <c r="B495" i="42812"/>
  <c r="C495" i="42812"/>
  <c r="D495" i="42812"/>
  <c r="E495" i="42812"/>
  <c r="F495" i="42812"/>
  <c r="G495" i="42812"/>
  <c r="H495" i="42812"/>
  <c r="I495" i="42812"/>
  <c r="M495" i="42812" s="1"/>
  <c r="J495" i="42812"/>
  <c r="K495" i="42812" a="1"/>
  <c r="K495" i="42812" s="1"/>
  <c r="L495" i="42812"/>
  <c r="N495" i="42812"/>
  <c r="B496" i="42812"/>
  <c r="C496" i="42812"/>
  <c r="D496" i="42812"/>
  <c r="E496" i="42812"/>
  <c r="F496" i="42812"/>
  <c r="G496" i="42812"/>
  <c r="H496" i="42812"/>
  <c r="I496" i="42812"/>
  <c r="M496" i="42812" s="1"/>
  <c r="J496" i="42812"/>
  <c r="K496" i="42812" a="1"/>
  <c r="K496" i="42812" s="1"/>
  <c r="L496" i="42812"/>
  <c r="N496" i="42812"/>
  <c r="B497" i="42812"/>
  <c r="C497" i="42812"/>
  <c r="D497" i="42812"/>
  <c r="E497" i="42812"/>
  <c r="F497" i="42812"/>
  <c r="G497" i="42812"/>
  <c r="H497" i="42812"/>
  <c r="I497" i="42812"/>
  <c r="M497" i="42812" s="1"/>
  <c r="J497" i="42812"/>
  <c r="K497" i="42812" a="1"/>
  <c r="K497" i="42812" s="1"/>
  <c r="L497" i="42812"/>
  <c r="N497" i="42812"/>
  <c r="B498" i="42812"/>
  <c r="C498" i="42812"/>
  <c r="D498" i="42812"/>
  <c r="E498" i="42812"/>
  <c r="F498" i="42812"/>
  <c r="G498" i="42812"/>
  <c r="H498" i="42812"/>
  <c r="I498" i="42812"/>
  <c r="M498" i="42812" s="1"/>
  <c r="J498" i="42812"/>
  <c r="K498" i="42812" a="1"/>
  <c r="K498" i="42812" s="1"/>
  <c r="L498" i="42812"/>
  <c r="N498" i="42812"/>
  <c r="B499" i="42812"/>
  <c r="C499" i="42812"/>
  <c r="D499" i="42812"/>
  <c r="E499" i="42812"/>
  <c r="F499" i="42812"/>
  <c r="G499" i="42812"/>
  <c r="H499" i="42812"/>
  <c r="I499" i="42812"/>
  <c r="M499" i="42812" s="1"/>
  <c r="J499" i="42812"/>
  <c r="K499" i="42812" a="1"/>
  <c r="K499" i="42812" s="1"/>
  <c r="L499" i="42812"/>
  <c r="N499" i="42812"/>
  <c r="B500" i="42812"/>
  <c r="C500" i="42812"/>
  <c r="D500" i="42812"/>
  <c r="E500" i="42812"/>
  <c r="F500" i="42812"/>
  <c r="G500" i="42812"/>
  <c r="H500" i="42812"/>
  <c r="I500" i="42812"/>
  <c r="M500" i="42812" s="1"/>
  <c r="J500" i="42812"/>
  <c r="K500" i="42812" a="1"/>
  <c r="K500" i="42812" s="1"/>
  <c r="L500" i="42812"/>
  <c r="N500" i="42812"/>
  <c r="B442" i="42812"/>
  <c r="C442" i="42812"/>
  <c r="D442" i="42812"/>
  <c r="E442" i="42812"/>
  <c r="F442" i="42812"/>
  <c r="G442" i="42812"/>
  <c r="H442" i="42812"/>
  <c r="N442" i="42812" s="1"/>
  <c r="I442" i="42812"/>
  <c r="M442" i="42812" s="1"/>
  <c r="J442" i="42812"/>
  <c r="K442" i="42812" a="1"/>
  <c r="K442" i="42812" s="1"/>
  <c r="L442" i="42812"/>
  <c r="B443" i="42812"/>
  <c r="C443" i="42812"/>
  <c r="D443" i="42812"/>
  <c r="E443" i="42812"/>
  <c r="F443" i="42812"/>
  <c r="G443" i="42812"/>
  <c r="H443" i="42812"/>
  <c r="N443" i="42812" s="1"/>
  <c r="I443" i="42812"/>
  <c r="M443" i="42812" s="1"/>
  <c r="J443" i="42812"/>
  <c r="K443" i="42812" a="1"/>
  <c r="K443" i="42812" s="1"/>
  <c r="L443" i="42812"/>
  <c r="B444" i="42812"/>
  <c r="C444" i="42812"/>
  <c r="D444" i="42812"/>
  <c r="E444" i="42812"/>
  <c r="F444" i="42812"/>
  <c r="G444" i="42812"/>
  <c r="H444" i="42812"/>
  <c r="N444" i="42812" s="1"/>
  <c r="I444" i="42812"/>
  <c r="M444" i="42812" s="1"/>
  <c r="J444" i="42812"/>
  <c r="K444" i="42812" a="1"/>
  <c r="K444" i="42812" s="1"/>
  <c r="L444" i="42812"/>
  <c r="B445" i="42812"/>
  <c r="C445" i="42812"/>
  <c r="D445" i="42812"/>
  <c r="E445" i="42812"/>
  <c r="F445" i="42812"/>
  <c r="G445" i="42812"/>
  <c r="H445" i="42812"/>
  <c r="N445" i="42812" s="1"/>
  <c r="I445" i="42812"/>
  <c r="M445" i="42812" s="1"/>
  <c r="J445" i="42812"/>
  <c r="K445" i="42812" a="1"/>
  <c r="K445" i="42812" s="1"/>
  <c r="L445" i="42812"/>
  <c r="B446" i="42812"/>
  <c r="C446" i="42812"/>
  <c r="D446" i="42812"/>
  <c r="E446" i="42812"/>
  <c r="F446" i="42812"/>
  <c r="G446" i="42812"/>
  <c r="H446" i="42812"/>
  <c r="N446" i="42812" s="1"/>
  <c r="I446" i="42812"/>
  <c r="M446" i="42812" s="1"/>
  <c r="J446" i="42812"/>
  <c r="K446" i="42812" a="1"/>
  <c r="K446" i="42812" s="1"/>
  <c r="L446" i="42812"/>
  <c r="B447" i="42812"/>
  <c r="C447" i="42812"/>
  <c r="D447" i="42812"/>
  <c r="E447" i="42812"/>
  <c r="F447" i="42812"/>
  <c r="G447" i="42812"/>
  <c r="H447" i="42812"/>
  <c r="N447" i="42812" s="1"/>
  <c r="I447" i="42812"/>
  <c r="M447" i="42812" s="1"/>
  <c r="J447" i="42812"/>
  <c r="K447" i="42812" a="1"/>
  <c r="K447" i="42812" s="1"/>
  <c r="L447" i="42812"/>
  <c r="B448" i="42812"/>
  <c r="C448" i="42812"/>
  <c r="D448" i="42812"/>
  <c r="E448" i="42812"/>
  <c r="F448" i="42812"/>
  <c r="G448" i="42812"/>
  <c r="H448" i="42812"/>
  <c r="N448" i="42812" s="1"/>
  <c r="I448" i="42812"/>
  <c r="M448" i="42812" s="1"/>
  <c r="J448" i="42812"/>
  <c r="K448" i="42812" a="1"/>
  <c r="K448" i="42812" s="1"/>
  <c r="L448" i="42812"/>
  <c r="B449" i="42812"/>
  <c r="C449" i="42812"/>
  <c r="D449" i="42812"/>
  <c r="E449" i="42812"/>
  <c r="F449" i="42812"/>
  <c r="G449" i="42812"/>
  <c r="H449" i="42812"/>
  <c r="N449" i="42812" s="1"/>
  <c r="I449" i="42812"/>
  <c r="M449" i="42812" s="1"/>
  <c r="J449" i="42812"/>
  <c r="K449" i="42812" a="1"/>
  <c r="K449" i="42812" s="1"/>
  <c r="L449" i="42812"/>
  <c r="B450" i="42812"/>
  <c r="C450" i="42812"/>
  <c r="D450" i="42812"/>
  <c r="E450" i="42812"/>
  <c r="F450" i="42812"/>
  <c r="G450" i="42812"/>
  <c r="H450" i="42812"/>
  <c r="N450" i="42812" s="1"/>
  <c r="I450" i="42812"/>
  <c r="M450" i="42812" s="1"/>
  <c r="J450" i="42812"/>
  <c r="K450" i="42812" a="1"/>
  <c r="K450" i="42812" s="1"/>
  <c r="L450" i="42812"/>
  <c r="B451" i="42812"/>
  <c r="C451" i="42812"/>
  <c r="D451" i="42812"/>
  <c r="E451" i="42812"/>
  <c r="F451" i="42812"/>
  <c r="G451" i="42812"/>
  <c r="H451" i="42812"/>
  <c r="N451" i="42812" s="1"/>
  <c r="I451" i="42812"/>
  <c r="M451" i="42812" s="1"/>
  <c r="J451" i="42812"/>
  <c r="K451" i="42812" a="1"/>
  <c r="K451" i="42812" s="1"/>
  <c r="L451" i="42812"/>
  <c r="B452" i="42812"/>
  <c r="C452" i="42812"/>
  <c r="D452" i="42812"/>
  <c r="E452" i="42812"/>
  <c r="F452" i="42812"/>
  <c r="G452" i="42812"/>
  <c r="H452" i="42812"/>
  <c r="N452" i="42812" s="1"/>
  <c r="I452" i="42812"/>
  <c r="M452" i="42812" s="1"/>
  <c r="J452" i="42812"/>
  <c r="K452" i="42812" a="1"/>
  <c r="K452" i="42812" s="1"/>
  <c r="L452" i="42812"/>
  <c r="B453" i="42812"/>
  <c r="C453" i="42812"/>
  <c r="D453" i="42812"/>
  <c r="E453" i="42812"/>
  <c r="F453" i="42812"/>
  <c r="G453" i="42812"/>
  <c r="H453" i="42812"/>
  <c r="N453" i="42812" s="1"/>
  <c r="I453" i="42812"/>
  <c r="M453" i="42812" s="1"/>
  <c r="J453" i="42812"/>
  <c r="K453" i="42812" a="1"/>
  <c r="K453" i="42812" s="1"/>
  <c r="L453" i="42812"/>
  <c r="B454" i="42812"/>
  <c r="C454" i="42812"/>
  <c r="D454" i="42812"/>
  <c r="E454" i="42812"/>
  <c r="F454" i="42812"/>
  <c r="G454" i="42812"/>
  <c r="H454" i="42812"/>
  <c r="N454" i="42812" s="1"/>
  <c r="I454" i="42812"/>
  <c r="M454" i="42812" s="1"/>
  <c r="J454" i="42812"/>
  <c r="K454" i="42812" a="1"/>
  <c r="K454" i="42812" s="1"/>
  <c r="L454" i="42812"/>
  <c r="B455" i="42812"/>
  <c r="C455" i="42812"/>
  <c r="D455" i="42812"/>
  <c r="E455" i="42812"/>
  <c r="F455" i="42812"/>
  <c r="G455" i="42812"/>
  <c r="H455" i="42812"/>
  <c r="N455" i="42812" s="1"/>
  <c r="I455" i="42812"/>
  <c r="M455" i="42812" s="1"/>
  <c r="J455" i="42812"/>
  <c r="K455" i="42812" a="1"/>
  <c r="K455" i="42812" s="1"/>
  <c r="L455" i="42812"/>
  <c r="B456" i="42812"/>
  <c r="C456" i="42812"/>
  <c r="D456" i="42812"/>
  <c r="E456" i="42812"/>
  <c r="F456" i="42812"/>
  <c r="G456" i="42812"/>
  <c r="H456" i="42812"/>
  <c r="N456" i="42812" s="1"/>
  <c r="I456" i="42812"/>
  <c r="M456" i="42812" s="1"/>
  <c r="J456" i="42812"/>
  <c r="K456" i="42812" a="1"/>
  <c r="K456" i="42812" s="1"/>
  <c r="L456" i="42812"/>
  <c r="B457" i="42812"/>
  <c r="C457" i="42812"/>
  <c r="D457" i="42812"/>
  <c r="E457" i="42812"/>
  <c r="F457" i="42812"/>
  <c r="G457" i="42812"/>
  <c r="H457" i="42812"/>
  <c r="N457" i="42812" s="1"/>
  <c r="I457" i="42812"/>
  <c r="M457" i="42812" s="1"/>
  <c r="J457" i="42812"/>
  <c r="K457" i="42812" a="1"/>
  <c r="K457" i="42812" s="1"/>
  <c r="L457" i="42812"/>
  <c r="B458" i="42812"/>
  <c r="C458" i="42812"/>
  <c r="D458" i="42812"/>
  <c r="E458" i="42812"/>
  <c r="F458" i="42812"/>
  <c r="G458" i="42812"/>
  <c r="H458" i="42812"/>
  <c r="N458" i="42812" s="1"/>
  <c r="I458" i="42812"/>
  <c r="M458" i="42812" s="1"/>
  <c r="J458" i="42812"/>
  <c r="K458" i="42812" a="1"/>
  <c r="K458" i="42812" s="1"/>
  <c r="L458" i="42812"/>
  <c r="B459" i="42812"/>
  <c r="C459" i="42812"/>
  <c r="D459" i="42812"/>
  <c r="E459" i="42812"/>
  <c r="F459" i="42812"/>
  <c r="G459" i="42812"/>
  <c r="H459" i="42812"/>
  <c r="N459" i="42812" s="1"/>
  <c r="I459" i="42812"/>
  <c r="M459" i="42812" s="1"/>
  <c r="J459" i="42812"/>
  <c r="K459" i="42812" a="1"/>
  <c r="K459" i="42812" s="1"/>
  <c r="L459" i="42812"/>
  <c r="B460" i="42812"/>
  <c r="C460" i="42812"/>
  <c r="D460" i="42812"/>
  <c r="E460" i="42812"/>
  <c r="F460" i="42812"/>
  <c r="G460" i="42812"/>
  <c r="H460" i="42812"/>
  <c r="N460" i="42812" s="1"/>
  <c r="I460" i="42812"/>
  <c r="M460" i="42812" s="1"/>
  <c r="J460" i="42812"/>
  <c r="K460" i="42812" a="1"/>
  <c r="K460" i="42812" s="1"/>
  <c r="L460" i="42812"/>
  <c r="B461" i="42812"/>
  <c r="C461" i="42812"/>
  <c r="D461" i="42812"/>
  <c r="E461" i="42812"/>
  <c r="F461" i="42812"/>
  <c r="G461" i="42812"/>
  <c r="H461" i="42812"/>
  <c r="N461" i="42812" s="1"/>
  <c r="I461" i="42812"/>
  <c r="M461" i="42812" s="1"/>
  <c r="J461" i="42812"/>
  <c r="K461" i="42812" a="1"/>
  <c r="K461" i="42812" s="1"/>
  <c r="L461" i="42812"/>
  <c r="B462" i="42812"/>
  <c r="C462" i="42812"/>
  <c r="D462" i="42812"/>
  <c r="E462" i="42812"/>
  <c r="F462" i="42812"/>
  <c r="G462" i="42812"/>
  <c r="H462" i="42812"/>
  <c r="N462" i="42812" s="1"/>
  <c r="I462" i="42812"/>
  <c r="M462" i="42812" s="1"/>
  <c r="J462" i="42812"/>
  <c r="K462" i="42812" a="1"/>
  <c r="K462" i="42812" s="1"/>
  <c r="L462" i="42812"/>
  <c r="B463" i="42812"/>
  <c r="C463" i="42812"/>
  <c r="D463" i="42812"/>
  <c r="E463" i="42812"/>
  <c r="F463" i="42812"/>
  <c r="G463" i="42812"/>
  <c r="H463" i="42812"/>
  <c r="N463" i="42812" s="1"/>
  <c r="I463" i="42812"/>
  <c r="M463" i="42812" s="1"/>
  <c r="J463" i="42812"/>
  <c r="K463" i="42812" a="1"/>
  <c r="K463" i="42812" s="1"/>
  <c r="L463" i="42812"/>
  <c r="B464" i="42812"/>
  <c r="C464" i="42812"/>
  <c r="D464" i="42812"/>
  <c r="E464" i="42812"/>
  <c r="F464" i="42812"/>
  <c r="G464" i="42812"/>
  <c r="H464" i="42812"/>
  <c r="N464" i="42812" s="1"/>
  <c r="I464" i="42812"/>
  <c r="M464" i="42812" s="1"/>
  <c r="J464" i="42812"/>
  <c r="K464" i="42812" a="1"/>
  <c r="K464" i="42812" s="1"/>
  <c r="L464" i="42812"/>
  <c r="B465" i="42812"/>
  <c r="C465" i="42812"/>
  <c r="D465" i="42812"/>
  <c r="E465" i="42812"/>
  <c r="F465" i="42812"/>
  <c r="G465" i="42812"/>
  <c r="H465" i="42812"/>
  <c r="N465" i="42812" s="1"/>
  <c r="I465" i="42812"/>
  <c r="M465" i="42812" s="1"/>
  <c r="J465" i="42812"/>
  <c r="K465" i="42812" a="1"/>
  <c r="K465" i="42812" s="1"/>
  <c r="L465" i="42812"/>
  <c r="B466" i="42812"/>
  <c r="C466" i="42812"/>
  <c r="D466" i="42812"/>
  <c r="E466" i="42812"/>
  <c r="F466" i="42812"/>
  <c r="G466" i="42812"/>
  <c r="H466" i="42812"/>
  <c r="N466" i="42812" s="1"/>
  <c r="I466" i="42812"/>
  <c r="M466" i="42812" s="1"/>
  <c r="J466" i="42812"/>
  <c r="K466" i="42812" a="1"/>
  <c r="K466" i="42812" s="1"/>
  <c r="L466" i="42812"/>
  <c r="B467" i="42812"/>
  <c r="C467" i="42812"/>
  <c r="D467" i="42812"/>
  <c r="E467" i="42812"/>
  <c r="F467" i="42812"/>
  <c r="G467" i="42812"/>
  <c r="H467" i="42812"/>
  <c r="N467" i="42812" s="1"/>
  <c r="I467" i="42812"/>
  <c r="M467" i="42812" s="1"/>
  <c r="J467" i="42812"/>
  <c r="K467" i="42812" a="1"/>
  <c r="K467" i="42812" s="1"/>
  <c r="L467" i="42812"/>
  <c r="B468" i="42812"/>
  <c r="C468" i="42812"/>
  <c r="D468" i="42812"/>
  <c r="E468" i="42812"/>
  <c r="F468" i="42812"/>
  <c r="G468" i="42812"/>
  <c r="H468" i="42812"/>
  <c r="N468" i="42812" s="1"/>
  <c r="I468" i="42812"/>
  <c r="M468" i="42812" s="1"/>
  <c r="J468" i="42812"/>
  <c r="K468" i="42812" a="1"/>
  <c r="K468" i="42812" s="1"/>
  <c r="L468" i="42812"/>
  <c r="B469" i="42812"/>
  <c r="C469" i="42812"/>
  <c r="D469" i="42812"/>
  <c r="E469" i="42812"/>
  <c r="F469" i="42812"/>
  <c r="G469" i="42812"/>
  <c r="H469" i="42812"/>
  <c r="N469" i="42812" s="1"/>
  <c r="I469" i="42812"/>
  <c r="M469" i="42812" s="1"/>
  <c r="J469" i="42812"/>
  <c r="K469" i="42812" a="1"/>
  <c r="K469" i="42812" s="1"/>
  <c r="L469" i="42812"/>
  <c r="B470" i="42812"/>
  <c r="C470" i="42812"/>
  <c r="D470" i="42812"/>
  <c r="E470" i="42812"/>
  <c r="F470" i="42812"/>
  <c r="G470" i="42812"/>
  <c r="H470" i="42812"/>
  <c r="N470" i="42812" s="1"/>
  <c r="I470" i="42812"/>
  <c r="M470" i="42812" s="1"/>
  <c r="J470" i="42812"/>
  <c r="K470" i="42812" a="1"/>
  <c r="K470" i="42812" s="1"/>
  <c r="L470" i="42812"/>
  <c r="B412" i="42812"/>
  <c r="C412" i="42812"/>
  <c r="D412" i="42812"/>
  <c r="E412" i="42812"/>
  <c r="F412" i="42812"/>
  <c r="G412" i="42812"/>
  <c r="H412" i="42812"/>
  <c r="I412" i="42812"/>
  <c r="J412" i="42812"/>
  <c r="K412" i="42812" a="1"/>
  <c r="K412" i="42812" s="1"/>
  <c r="L412" i="42812"/>
  <c r="M412" i="42812"/>
  <c r="N412" i="42812"/>
  <c r="B413" i="42812"/>
  <c r="C413" i="42812"/>
  <c r="D413" i="42812"/>
  <c r="E413" i="42812"/>
  <c r="F413" i="42812"/>
  <c r="G413" i="42812"/>
  <c r="H413" i="42812"/>
  <c r="I413" i="42812"/>
  <c r="J413" i="42812"/>
  <c r="K413" i="42812" a="1"/>
  <c r="K413" i="42812" s="1"/>
  <c r="L413" i="42812"/>
  <c r="M413" i="42812"/>
  <c r="N413" i="42812"/>
  <c r="B414" i="42812"/>
  <c r="C414" i="42812"/>
  <c r="D414" i="42812"/>
  <c r="E414" i="42812"/>
  <c r="F414" i="42812"/>
  <c r="G414" i="42812"/>
  <c r="H414" i="42812"/>
  <c r="I414" i="42812"/>
  <c r="J414" i="42812"/>
  <c r="K414" i="42812" a="1"/>
  <c r="K414" i="42812" s="1"/>
  <c r="L414" i="42812"/>
  <c r="M414" i="42812"/>
  <c r="N414" i="42812"/>
  <c r="B415" i="42812"/>
  <c r="C415" i="42812"/>
  <c r="D415" i="42812"/>
  <c r="E415" i="42812"/>
  <c r="F415" i="42812"/>
  <c r="G415" i="42812"/>
  <c r="H415" i="42812"/>
  <c r="I415" i="42812"/>
  <c r="J415" i="42812"/>
  <c r="K415" i="42812" a="1"/>
  <c r="K415" i="42812" s="1"/>
  <c r="L415" i="42812"/>
  <c r="M415" i="42812"/>
  <c r="N415" i="42812"/>
  <c r="B416" i="42812"/>
  <c r="C416" i="42812"/>
  <c r="D416" i="42812"/>
  <c r="E416" i="42812"/>
  <c r="F416" i="42812"/>
  <c r="G416" i="42812"/>
  <c r="H416" i="42812"/>
  <c r="I416" i="42812"/>
  <c r="J416" i="42812"/>
  <c r="K416" i="42812" a="1"/>
  <c r="K416" i="42812" s="1"/>
  <c r="L416" i="42812"/>
  <c r="M416" i="42812"/>
  <c r="N416" i="42812"/>
  <c r="B417" i="42812"/>
  <c r="C417" i="42812"/>
  <c r="D417" i="42812"/>
  <c r="E417" i="42812"/>
  <c r="F417" i="42812"/>
  <c r="G417" i="42812"/>
  <c r="H417" i="42812"/>
  <c r="I417" i="42812"/>
  <c r="J417" i="42812"/>
  <c r="K417" i="42812" a="1"/>
  <c r="K417" i="42812" s="1"/>
  <c r="L417" i="42812"/>
  <c r="M417" i="42812"/>
  <c r="N417" i="42812"/>
  <c r="B418" i="42812"/>
  <c r="C418" i="42812"/>
  <c r="D418" i="42812"/>
  <c r="E418" i="42812"/>
  <c r="F418" i="42812"/>
  <c r="G418" i="42812"/>
  <c r="H418" i="42812"/>
  <c r="I418" i="42812"/>
  <c r="J418" i="42812"/>
  <c r="K418" i="42812" a="1"/>
  <c r="K418" i="42812" s="1"/>
  <c r="L418" i="42812"/>
  <c r="M418" i="42812"/>
  <c r="N418" i="42812"/>
  <c r="B419" i="42812"/>
  <c r="C419" i="42812"/>
  <c r="D419" i="42812"/>
  <c r="E419" i="42812"/>
  <c r="F419" i="42812"/>
  <c r="G419" i="42812"/>
  <c r="H419" i="42812"/>
  <c r="I419" i="42812"/>
  <c r="J419" i="42812"/>
  <c r="K419" i="42812" a="1"/>
  <c r="K419" i="42812" s="1"/>
  <c r="L419" i="42812"/>
  <c r="M419" i="42812"/>
  <c r="N419" i="42812"/>
  <c r="B420" i="42812"/>
  <c r="C420" i="42812"/>
  <c r="D420" i="42812"/>
  <c r="E420" i="42812"/>
  <c r="F420" i="42812"/>
  <c r="G420" i="42812"/>
  <c r="H420" i="42812"/>
  <c r="I420" i="42812"/>
  <c r="J420" i="42812"/>
  <c r="K420" i="42812" a="1"/>
  <c r="K420" i="42812" s="1"/>
  <c r="L420" i="42812"/>
  <c r="M420" i="42812"/>
  <c r="N420" i="42812"/>
  <c r="B421" i="42812"/>
  <c r="C421" i="42812"/>
  <c r="D421" i="42812"/>
  <c r="E421" i="42812"/>
  <c r="F421" i="42812"/>
  <c r="G421" i="42812"/>
  <c r="H421" i="42812"/>
  <c r="I421" i="42812"/>
  <c r="J421" i="42812"/>
  <c r="K421" i="42812" a="1"/>
  <c r="K421" i="42812" s="1"/>
  <c r="L421" i="42812"/>
  <c r="M421" i="42812"/>
  <c r="N421" i="42812"/>
  <c r="B422" i="42812"/>
  <c r="C422" i="42812"/>
  <c r="D422" i="42812"/>
  <c r="E422" i="42812"/>
  <c r="F422" i="42812"/>
  <c r="G422" i="42812"/>
  <c r="H422" i="42812"/>
  <c r="I422" i="42812"/>
  <c r="J422" i="42812"/>
  <c r="K422" i="42812" a="1"/>
  <c r="K422" i="42812" s="1"/>
  <c r="L422" i="42812"/>
  <c r="M422" i="42812"/>
  <c r="N422" i="42812"/>
  <c r="B423" i="42812"/>
  <c r="C423" i="42812"/>
  <c r="D423" i="42812"/>
  <c r="E423" i="42812"/>
  <c r="F423" i="42812"/>
  <c r="G423" i="42812"/>
  <c r="H423" i="42812"/>
  <c r="I423" i="42812"/>
  <c r="J423" i="42812"/>
  <c r="K423" i="42812" a="1"/>
  <c r="K423" i="42812" s="1"/>
  <c r="L423" i="42812"/>
  <c r="M423" i="42812"/>
  <c r="N423" i="42812"/>
  <c r="B424" i="42812"/>
  <c r="C424" i="42812"/>
  <c r="D424" i="42812"/>
  <c r="E424" i="42812"/>
  <c r="F424" i="42812"/>
  <c r="G424" i="42812"/>
  <c r="H424" i="42812"/>
  <c r="I424" i="42812"/>
  <c r="J424" i="42812"/>
  <c r="K424" i="42812" a="1"/>
  <c r="K424" i="42812" s="1"/>
  <c r="L424" i="42812"/>
  <c r="M424" i="42812"/>
  <c r="N424" i="42812"/>
  <c r="B425" i="42812"/>
  <c r="C425" i="42812"/>
  <c r="D425" i="42812"/>
  <c r="E425" i="42812"/>
  <c r="F425" i="42812"/>
  <c r="G425" i="42812"/>
  <c r="H425" i="42812"/>
  <c r="I425" i="42812"/>
  <c r="J425" i="42812"/>
  <c r="K425" i="42812" a="1"/>
  <c r="K425" i="42812" s="1"/>
  <c r="L425" i="42812"/>
  <c r="M425" i="42812"/>
  <c r="N425" i="42812"/>
  <c r="B426" i="42812"/>
  <c r="C426" i="42812"/>
  <c r="D426" i="42812"/>
  <c r="E426" i="42812"/>
  <c r="F426" i="42812"/>
  <c r="G426" i="42812"/>
  <c r="H426" i="42812"/>
  <c r="I426" i="42812"/>
  <c r="J426" i="42812"/>
  <c r="K426" i="42812" a="1"/>
  <c r="K426" i="42812" s="1"/>
  <c r="L426" i="42812"/>
  <c r="M426" i="42812"/>
  <c r="N426" i="42812"/>
  <c r="B427" i="42812"/>
  <c r="C427" i="42812"/>
  <c r="D427" i="42812"/>
  <c r="E427" i="42812"/>
  <c r="F427" i="42812"/>
  <c r="G427" i="42812"/>
  <c r="H427" i="42812"/>
  <c r="I427" i="42812"/>
  <c r="J427" i="42812"/>
  <c r="K427" i="42812" a="1"/>
  <c r="K427" i="42812" s="1"/>
  <c r="L427" i="42812"/>
  <c r="M427" i="42812"/>
  <c r="N427" i="42812"/>
  <c r="B428" i="42812"/>
  <c r="C428" i="42812"/>
  <c r="D428" i="42812"/>
  <c r="E428" i="42812"/>
  <c r="F428" i="42812"/>
  <c r="G428" i="42812"/>
  <c r="H428" i="42812"/>
  <c r="I428" i="42812"/>
  <c r="J428" i="42812"/>
  <c r="K428" i="42812" a="1"/>
  <c r="K428" i="42812" s="1"/>
  <c r="L428" i="42812"/>
  <c r="M428" i="42812"/>
  <c r="N428" i="42812"/>
  <c r="B429" i="42812"/>
  <c r="C429" i="42812"/>
  <c r="D429" i="42812"/>
  <c r="E429" i="42812"/>
  <c r="F429" i="42812"/>
  <c r="G429" i="42812"/>
  <c r="H429" i="42812"/>
  <c r="I429" i="42812"/>
  <c r="J429" i="42812"/>
  <c r="K429" i="42812" a="1"/>
  <c r="K429" i="42812" s="1"/>
  <c r="L429" i="42812"/>
  <c r="M429" i="42812"/>
  <c r="N429" i="42812"/>
  <c r="B430" i="42812"/>
  <c r="C430" i="42812"/>
  <c r="D430" i="42812"/>
  <c r="E430" i="42812"/>
  <c r="F430" i="42812"/>
  <c r="G430" i="42812"/>
  <c r="H430" i="42812"/>
  <c r="I430" i="42812"/>
  <c r="J430" i="42812"/>
  <c r="K430" i="42812" a="1"/>
  <c r="K430" i="42812" s="1"/>
  <c r="L430" i="42812"/>
  <c r="M430" i="42812"/>
  <c r="N430" i="42812"/>
  <c r="B431" i="42812"/>
  <c r="C431" i="42812"/>
  <c r="D431" i="42812"/>
  <c r="E431" i="42812"/>
  <c r="F431" i="42812"/>
  <c r="G431" i="42812"/>
  <c r="H431" i="42812"/>
  <c r="I431" i="42812"/>
  <c r="J431" i="42812"/>
  <c r="K431" i="42812" a="1"/>
  <c r="K431" i="42812" s="1"/>
  <c r="L431" i="42812"/>
  <c r="M431" i="42812"/>
  <c r="N431" i="42812"/>
  <c r="B432" i="42812"/>
  <c r="C432" i="42812"/>
  <c r="D432" i="42812"/>
  <c r="E432" i="42812"/>
  <c r="F432" i="42812"/>
  <c r="G432" i="42812"/>
  <c r="H432" i="42812"/>
  <c r="I432" i="42812"/>
  <c r="J432" i="42812"/>
  <c r="K432" i="42812" a="1"/>
  <c r="K432" i="42812" s="1"/>
  <c r="L432" i="42812"/>
  <c r="M432" i="42812"/>
  <c r="N432" i="42812"/>
  <c r="B433" i="42812"/>
  <c r="C433" i="42812"/>
  <c r="D433" i="42812"/>
  <c r="E433" i="42812"/>
  <c r="F433" i="42812"/>
  <c r="G433" i="42812"/>
  <c r="H433" i="42812"/>
  <c r="I433" i="42812"/>
  <c r="J433" i="42812"/>
  <c r="K433" i="42812" a="1"/>
  <c r="K433" i="42812" s="1"/>
  <c r="L433" i="42812"/>
  <c r="M433" i="42812"/>
  <c r="N433" i="42812"/>
  <c r="B434" i="42812"/>
  <c r="C434" i="42812"/>
  <c r="D434" i="42812"/>
  <c r="E434" i="42812"/>
  <c r="F434" i="42812"/>
  <c r="G434" i="42812"/>
  <c r="H434" i="42812"/>
  <c r="I434" i="42812"/>
  <c r="J434" i="42812"/>
  <c r="K434" i="42812" a="1"/>
  <c r="K434" i="42812" s="1"/>
  <c r="L434" i="42812"/>
  <c r="M434" i="42812"/>
  <c r="N434" i="42812"/>
  <c r="B435" i="42812"/>
  <c r="C435" i="42812"/>
  <c r="D435" i="42812"/>
  <c r="E435" i="42812"/>
  <c r="F435" i="42812"/>
  <c r="G435" i="42812"/>
  <c r="H435" i="42812"/>
  <c r="I435" i="42812"/>
  <c r="J435" i="42812"/>
  <c r="K435" i="42812" a="1"/>
  <c r="K435" i="42812" s="1"/>
  <c r="L435" i="42812"/>
  <c r="M435" i="42812"/>
  <c r="N435" i="42812"/>
  <c r="B436" i="42812"/>
  <c r="C436" i="42812"/>
  <c r="D436" i="42812"/>
  <c r="E436" i="42812"/>
  <c r="F436" i="42812"/>
  <c r="G436" i="42812"/>
  <c r="H436" i="42812"/>
  <c r="I436" i="42812"/>
  <c r="J436" i="42812"/>
  <c r="K436" i="42812" a="1"/>
  <c r="K436" i="42812" s="1"/>
  <c r="L436" i="42812"/>
  <c r="M436" i="42812"/>
  <c r="N436" i="42812"/>
  <c r="B437" i="42812"/>
  <c r="C437" i="42812"/>
  <c r="D437" i="42812"/>
  <c r="E437" i="42812"/>
  <c r="F437" i="42812"/>
  <c r="G437" i="42812"/>
  <c r="H437" i="42812"/>
  <c r="I437" i="42812"/>
  <c r="J437" i="42812"/>
  <c r="K437" i="42812" a="1"/>
  <c r="K437" i="42812" s="1"/>
  <c r="L437" i="42812"/>
  <c r="M437" i="42812"/>
  <c r="N437" i="42812"/>
  <c r="B438" i="42812"/>
  <c r="C438" i="42812"/>
  <c r="D438" i="42812"/>
  <c r="E438" i="42812"/>
  <c r="F438" i="42812"/>
  <c r="G438" i="42812"/>
  <c r="H438" i="42812"/>
  <c r="I438" i="42812"/>
  <c r="J438" i="42812"/>
  <c r="K438" i="42812" a="1"/>
  <c r="K438" i="42812" s="1"/>
  <c r="L438" i="42812"/>
  <c r="M438" i="42812"/>
  <c r="N438" i="42812"/>
  <c r="B439" i="42812"/>
  <c r="C439" i="42812"/>
  <c r="D439" i="42812"/>
  <c r="E439" i="42812"/>
  <c r="F439" i="42812"/>
  <c r="G439" i="42812"/>
  <c r="H439" i="42812"/>
  <c r="I439" i="42812"/>
  <c r="J439" i="42812"/>
  <c r="K439" i="42812" a="1"/>
  <c r="K439" i="42812" s="1"/>
  <c r="L439" i="42812"/>
  <c r="M439" i="42812"/>
  <c r="N439" i="42812"/>
  <c r="B440" i="42812"/>
  <c r="C440" i="42812"/>
  <c r="D440" i="42812"/>
  <c r="E440" i="42812"/>
  <c r="F440" i="42812"/>
  <c r="G440" i="42812"/>
  <c r="H440" i="42812"/>
  <c r="I440" i="42812"/>
  <c r="J440" i="42812"/>
  <c r="K440" i="42812" a="1"/>
  <c r="K440" i="42812" s="1"/>
  <c r="L440" i="42812"/>
  <c r="M440" i="42812"/>
  <c r="N440" i="42812"/>
  <c r="N410" i="42812"/>
  <c r="M410" i="42812"/>
  <c r="L410" i="42812"/>
  <c r="K410" i="42812" a="1"/>
  <c r="K410" i="42812" s="1"/>
  <c r="J410" i="42812"/>
  <c r="I410" i="42812"/>
  <c r="H410" i="42812"/>
  <c r="G410" i="42812"/>
  <c r="F410" i="42812"/>
  <c r="E410" i="42812"/>
  <c r="D410" i="42812"/>
  <c r="C410" i="42812"/>
  <c r="B410" i="42812"/>
  <c r="O424" i="42812" a="1"/>
  <c r="O601" i="42812" a="1"/>
  <c r="O528" i="42812" a="1"/>
  <c r="O467" i="42812" a="1"/>
  <c r="O412" i="42812" a="1"/>
  <c r="O491" i="42812" a="1"/>
  <c r="O518" i="42812" a="1"/>
  <c r="O495" i="42812" a="1"/>
  <c r="O509" i="42812" a="1"/>
  <c r="O429" i="42812" a="1"/>
  <c r="O439" i="42812" a="1"/>
  <c r="O553" i="42812" a="1"/>
  <c r="O607" i="42812" a="1"/>
  <c r="O443" i="42812" a="1"/>
  <c r="O578" i="42812" a="1"/>
  <c r="O514" i="42812" a="1"/>
  <c r="O479" i="42812" a="1"/>
  <c r="O609" i="42812" a="1"/>
  <c r="O521" i="42812" a="1"/>
  <c r="O586" i="42812" a="1"/>
  <c r="O584" i="42812" a="1"/>
  <c r="O562" i="42812" a="1"/>
  <c r="O416" i="42812" a="1"/>
  <c r="O503" i="42812" a="1"/>
  <c r="O589" i="42812" a="1"/>
  <c r="O616" i="42812" a="1"/>
  <c r="O437" i="42812" a="1"/>
  <c r="O529" i="42812" a="1"/>
  <c r="O425" i="42812" a="1"/>
  <c r="O500" i="42812" a="1"/>
  <c r="O460" i="42812" a="1"/>
  <c r="O497" i="42812" a="1"/>
  <c r="O569" i="42812" a="1"/>
  <c r="O557" i="42812" a="1"/>
  <c r="O478" i="42812" a="1"/>
  <c r="O410" i="42812" a="1"/>
  <c r="O540" i="42812" a="1"/>
  <c r="O458" i="42812" a="1"/>
  <c r="O534" i="42812" a="1"/>
  <c r="O499" i="42812" a="1"/>
  <c r="O560" i="42812" a="1"/>
  <c r="O626" i="42812" a="1"/>
  <c r="O632" i="42812" a="1"/>
  <c r="O435" i="42812" a="1"/>
  <c r="O613" i="42812" a="1"/>
  <c r="O525" i="42812" a="1"/>
  <c r="O593" i="42812" a="1"/>
  <c r="O535" i="42812" a="1"/>
  <c r="O451" i="42812" a="1"/>
  <c r="O526" i="42812" a="1"/>
  <c r="O579" i="42812" a="1"/>
  <c r="O583" i="42812" a="1"/>
  <c r="O605" i="42812" a="1"/>
  <c r="O530" i="42812" a="1"/>
  <c r="O438" i="42812" a="1"/>
  <c r="O624" i="42812" a="1"/>
  <c r="O417" i="42812" a="1"/>
  <c r="O532" i="42812" a="1"/>
  <c r="O541" i="42812" a="1"/>
  <c r="O588" i="42812" a="1"/>
  <c r="O645" i="42812" a="1"/>
  <c r="O623" i="42812" a="1"/>
  <c r="O573" i="42812" a="1"/>
  <c r="O427" i="42812" a="1"/>
  <c r="O636" i="42812" a="1"/>
  <c r="O446" i="42812" a="1"/>
  <c r="O454" i="42812" a="1"/>
  <c r="O556" i="42812" a="1"/>
  <c r="O572" i="42812" a="1"/>
  <c r="O594" i="42812" a="1"/>
  <c r="O453" i="42812" a="1"/>
  <c r="O625" i="42812" a="1"/>
  <c r="O462" i="42812" a="1"/>
  <c r="O592" i="42812" a="1"/>
  <c r="O504" i="42812" a="1"/>
  <c r="O633" i="42812" a="1"/>
  <c r="O523" i="42812" a="1"/>
  <c r="O639" i="42812" a="1"/>
  <c r="O414" i="42812" a="1"/>
  <c r="O640" i="42812" a="1"/>
  <c r="O596" i="42812" a="1"/>
  <c r="O614" i="42812" a="1"/>
  <c r="O618" i="42812" a="1"/>
  <c r="O450" i="42812" a="1"/>
  <c r="O611" i="42812" a="1"/>
  <c r="O570" i="42812" a="1"/>
  <c r="O543" i="42812" a="1"/>
  <c r="O488" i="42812" a="1"/>
  <c r="O480" i="42812" a="1"/>
  <c r="O431" i="42812" a="1"/>
  <c r="O555" i="42812" a="1"/>
  <c r="O482" i="42812" a="1"/>
  <c r="O642" i="42812" a="1"/>
  <c r="O608" i="42812" a="1"/>
  <c r="O549" i="42812" a="1"/>
  <c r="O604" i="42812" a="1"/>
  <c r="O646" i="42812" a="1"/>
  <c r="O498" i="42812" a="1"/>
  <c r="O442" i="42812" a="1"/>
  <c r="O444" i="42812" a="1"/>
  <c r="O537" i="42812" a="1"/>
  <c r="O519" i="42812" a="1"/>
  <c r="O590" i="42812" a="1"/>
  <c r="O545" i="42812" a="1"/>
  <c r="O484" i="42812" a="1"/>
  <c r="O486" i="42812" a="1"/>
  <c r="O464" i="42812" a="1"/>
  <c r="O505" i="42812" a="1"/>
  <c r="O637" i="42812" a="1"/>
  <c r="O428" i="42812" a="1"/>
  <c r="O461" i="42812" a="1"/>
  <c r="O481" i="42812" a="1"/>
  <c r="O413" i="42812" a="1"/>
  <c r="O494" i="42812" a="1"/>
  <c r="O580" i="42812" a="1"/>
  <c r="O650" i="42812" a="1"/>
  <c r="O649" i="42812" a="1"/>
  <c r="O457" i="42812" a="1"/>
  <c r="O648" i="42812" a="1"/>
  <c r="O420" i="42812" a="1"/>
  <c r="O502" i="42812" a="1"/>
  <c r="O470" i="42812" a="1"/>
  <c r="O600" i="42812" a="1"/>
  <c r="O456" i="42812" a="1"/>
  <c r="O538" i="42812" a="1"/>
  <c r="O434" i="42812" a="1"/>
  <c r="O468" i="42812" a="1"/>
  <c r="O587" i="42812" a="1"/>
  <c r="O506" i="42812" a="1"/>
  <c r="O612" i="42812" a="1"/>
  <c r="O455" i="42812" a="1"/>
  <c r="O472" i="42812" a="1"/>
  <c r="O603" i="42812" a="1"/>
  <c r="O419" i="42812" a="1"/>
  <c r="O542" i="42812" a="1"/>
  <c r="O513" i="42812" a="1"/>
  <c r="O628" i="42812" a="1"/>
  <c r="O445" i="42812" a="1"/>
  <c r="O568" i="42812" a="1"/>
  <c r="O548" i="42812" a="1"/>
  <c r="O490" i="42812" a="1"/>
  <c r="O622" i="42812" a="1"/>
  <c r="O641" i="42812" a="1"/>
  <c r="O512" i="42812" a="1"/>
  <c r="O575" i="42812" a="1"/>
  <c r="O489" i="42812" a="1"/>
  <c r="O559" i="42812" a="1"/>
  <c r="O516" i="42812" a="1"/>
  <c r="O430" i="42812" a="1"/>
  <c r="O477" i="42812" a="1"/>
  <c r="O599" i="42812" a="1"/>
  <c r="O418" i="42812" a="1"/>
  <c r="O507" i="42812" a="1"/>
  <c r="O576" i="42812" a="1"/>
  <c r="O550" i="42812" a="1"/>
  <c r="O421" i="42812" a="1"/>
  <c r="O426" i="42812" a="1"/>
  <c r="O558" i="42812" a="1"/>
  <c r="O473" i="42812" a="1"/>
  <c r="O634" i="42812" a="1"/>
  <c r="O635" i="42812" a="1"/>
  <c r="O415" i="42812" a="1"/>
  <c r="O546" i="42812" a="1"/>
  <c r="O496" i="42812" a="1"/>
  <c r="O520" i="42812" a="1"/>
  <c r="O459" i="42812" a="1"/>
  <c r="O547" i="42812" a="1"/>
  <c r="O432" i="42812" a="1"/>
  <c r="O610" i="42812" a="1"/>
  <c r="O476" i="42812" a="1"/>
  <c r="O571" i="42812" a="1"/>
  <c r="O574" i="42812" a="1"/>
  <c r="O465" i="42812" a="1"/>
  <c r="O487" i="42812" a="1"/>
  <c r="O485" i="42812" a="1"/>
  <c r="O577" i="42812" a="1"/>
  <c r="O620" i="42812" a="1"/>
  <c r="O423" i="42812" a="1"/>
  <c r="O440" i="42812" a="1"/>
  <c r="O469" i="42812" a="1"/>
  <c r="O524" i="42812" a="1"/>
  <c r="O533" i="42812" a="1"/>
  <c r="O436" i="42812" a="1"/>
  <c r="O452" i="42812" a="1"/>
  <c r="O644" i="42812" a="1"/>
  <c r="O630" i="42812" a="1"/>
  <c r="O629" i="42812" a="1"/>
  <c r="O511" i="42812" a="1"/>
  <c r="O617" i="42812" a="1"/>
  <c r="O517" i="42812" a="1"/>
  <c r="O597" i="42812" a="1"/>
  <c r="O563" i="42812" a="1"/>
  <c r="O606" i="42812" a="1"/>
  <c r="O510" i="42812" a="1"/>
  <c r="O474" i="42812" a="1"/>
  <c r="O602" i="42812" a="1"/>
  <c r="O631" i="42812" a="1"/>
  <c r="O447" i="42812" a="1"/>
  <c r="O493" i="42812" a="1"/>
  <c r="O551" i="42812" a="1"/>
  <c r="O522" i="42812" a="1"/>
  <c r="O492" i="42812" a="1"/>
  <c r="O582" i="42812" a="1"/>
  <c r="O566" i="42812" a="1"/>
  <c r="O585" i="42812" a="1"/>
  <c r="O539" i="42812" a="1"/>
  <c r="O565" i="42812" a="1"/>
  <c r="O483" i="42812" a="1"/>
  <c r="O536" i="42812" a="1"/>
  <c r="O449" i="42812" a="1"/>
  <c r="O544" i="42812" a="1"/>
  <c r="O567" i="42812" a="1"/>
  <c r="O433" i="42812" a="1"/>
  <c r="O564" i="42812" a="1"/>
  <c r="O515" i="42812" a="1"/>
  <c r="O475" i="42812" a="1"/>
  <c r="O619" i="42812" a="1"/>
  <c r="O466" i="42812" a="1"/>
  <c r="O422" i="42812" a="1"/>
  <c r="O554" i="42812" a="1"/>
  <c r="O448" i="42812" a="1"/>
  <c r="O598" i="42812" a="1"/>
  <c r="O627" i="42812" a="1"/>
  <c r="O581" i="42812" a="1"/>
  <c r="O508" i="42812" a="1"/>
  <c r="O552" i="42812" a="1"/>
  <c r="O647" i="42812" a="1"/>
  <c r="O463" i="42812" a="1"/>
  <c r="O638" i="42812" a="1"/>
  <c r="O527" i="42812" a="1"/>
  <c r="O595" i="42812" a="1"/>
  <c r="O615" i="42812" a="1"/>
  <c r="O643" i="42812" a="1"/>
  <c r="O649" i="42812" l="1"/>
  <c r="O645" i="42812"/>
  <c r="O642" i="42812"/>
  <c r="O640" i="42812"/>
  <c r="O636" i="42812"/>
  <c r="O633" i="42812"/>
  <c r="O630" i="42812"/>
  <c r="O627" i="42812"/>
  <c r="O622" i="42812"/>
  <c r="O650" i="42812"/>
  <c r="O647" i="42812"/>
  <c r="O644" i="42812"/>
  <c r="O641" i="42812"/>
  <c r="O638" i="42812"/>
  <c r="O637" i="42812"/>
  <c r="O634" i="42812"/>
  <c r="O631" i="42812"/>
  <c r="O629" i="42812"/>
  <c r="O626" i="42812"/>
  <c r="O623" i="42812"/>
  <c r="O625" i="42812"/>
  <c r="O646" i="42812"/>
  <c r="O648" i="42812"/>
  <c r="O643" i="42812"/>
  <c r="O639" i="42812"/>
  <c r="O635" i="42812"/>
  <c r="O632" i="42812"/>
  <c r="O628" i="42812"/>
  <c r="O624" i="42812"/>
  <c r="O618" i="42812"/>
  <c r="O614" i="42812"/>
  <c r="O609" i="42812"/>
  <c r="O604" i="42812"/>
  <c r="O600" i="42812"/>
  <c r="O595" i="42812"/>
  <c r="O620" i="42812"/>
  <c r="O615" i="42812"/>
  <c r="O610" i="42812"/>
  <c r="O605" i="42812"/>
  <c r="O603" i="42812"/>
  <c r="O598" i="42812"/>
  <c r="O596" i="42812"/>
  <c r="O617" i="42812"/>
  <c r="O613" i="42812"/>
  <c r="O608" i="42812"/>
  <c r="O602" i="42812"/>
  <c r="O592" i="42812"/>
  <c r="O597" i="42812"/>
  <c r="O616" i="42812"/>
  <c r="O612" i="42812"/>
  <c r="O607" i="42812"/>
  <c r="O601" i="42812"/>
  <c r="O594" i="42812"/>
  <c r="O619" i="42812"/>
  <c r="O611" i="42812"/>
  <c r="O606" i="42812"/>
  <c r="O599" i="42812"/>
  <c r="O593" i="42812"/>
  <c r="O590" i="42812"/>
  <c r="O589" i="42812"/>
  <c r="O588" i="42812"/>
  <c r="O587" i="42812"/>
  <c r="O586" i="42812"/>
  <c r="O585" i="42812"/>
  <c r="O584" i="42812"/>
  <c r="O583" i="42812"/>
  <c r="O582" i="42812"/>
  <c r="O581" i="42812"/>
  <c r="O580" i="42812"/>
  <c r="O579" i="42812"/>
  <c r="O578" i="42812"/>
  <c r="O577" i="42812"/>
  <c r="O576" i="42812"/>
  <c r="O575" i="42812"/>
  <c r="O574" i="42812"/>
  <c r="O573" i="42812"/>
  <c r="O572" i="42812"/>
  <c r="O571" i="42812"/>
  <c r="O570" i="42812"/>
  <c r="O569" i="42812"/>
  <c r="O568" i="42812"/>
  <c r="O567" i="42812"/>
  <c r="O566" i="42812"/>
  <c r="O565" i="42812"/>
  <c r="O564" i="42812"/>
  <c r="O563" i="42812"/>
  <c r="O562" i="42812"/>
  <c r="O560" i="42812"/>
  <c r="O559" i="42812"/>
  <c r="O558" i="42812"/>
  <c r="O557" i="42812"/>
  <c r="O556" i="42812"/>
  <c r="O555" i="42812"/>
  <c r="O554" i="42812"/>
  <c r="O553" i="42812"/>
  <c r="O552" i="42812"/>
  <c r="O551" i="42812"/>
  <c r="O550" i="42812"/>
  <c r="O549" i="42812"/>
  <c r="O548" i="42812"/>
  <c r="O547" i="42812"/>
  <c r="O546" i="42812"/>
  <c r="O545" i="42812"/>
  <c r="O544" i="42812"/>
  <c r="O543" i="42812"/>
  <c r="O542" i="42812"/>
  <c r="O541" i="42812"/>
  <c r="O540" i="42812"/>
  <c r="O539" i="42812"/>
  <c r="O538" i="42812"/>
  <c r="O537" i="42812"/>
  <c r="O536" i="42812"/>
  <c r="O535" i="42812"/>
  <c r="O534" i="42812"/>
  <c r="O533" i="42812"/>
  <c r="O532" i="42812"/>
  <c r="O530" i="42812"/>
  <c r="O527" i="42812"/>
  <c r="O526" i="42812"/>
  <c r="O523" i="42812"/>
  <c r="O518" i="42812"/>
  <c r="O516" i="42812"/>
  <c r="O514" i="42812"/>
  <c r="O513" i="42812"/>
  <c r="O511" i="42812"/>
  <c r="O510" i="42812"/>
  <c r="O508" i="42812"/>
  <c r="O502" i="42812"/>
  <c r="O529" i="42812"/>
  <c r="O522" i="42812"/>
  <c r="O507" i="42812"/>
  <c r="O521" i="42812"/>
  <c r="O505" i="42812"/>
  <c r="O520" i="42812"/>
  <c r="O504" i="42812"/>
  <c r="O524" i="42812"/>
  <c r="O506" i="42812"/>
  <c r="O528" i="42812"/>
  <c r="O525" i="42812"/>
  <c r="O519" i="42812"/>
  <c r="O517" i="42812"/>
  <c r="O515" i="42812"/>
  <c r="O512" i="42812"/>
  <c r="O509" i="42812"/>
  <c r="O503" i="42812"/>
  <c r="O478" i="42812"/>
  <c r="O491" i="42812"/>
  <c r="O476" i="42812"/>
  <c r="O500" i="42812"/>
  <c r="O495" i="42812"/>
  <c r="O489" i="42812"/>
  <c r="O485" i="42812"/>
  <c r="O481" i="42812"/>
  <c r="O473" i="42812"/>
  <c r="O498" i="42812"/>
  <c r="O494" i="42812"/>
  <c r="O490" i="42812"/>
  <c r="O486" i="42812"/>
  <c r="O483" i="42812"/>
  <c r="O480" i="42812"/>
  <c r="O472" i="42812"/>
  <c r="O497" i="42812"/>
  <c r="O487" i="42812"/>
  <c r="O475" i="42812"/>
  <c r="O492" i="42812"/>
  <c r="O477" i="42812"/>
  <c r="O499" i="42812"/>
  <c r="O496" i="42812"/>
  <c r="O493" i="42812"/>
  <c r="O488" i="42812"/>
  <c r="O484" i="42812"/>
  <c r="O482" i="42812"/>
  <c r="O479" i="42812"/>
  <c r="O474" i="42812"/>
  <c r="O470" i="42812"/>
  <c r="O469" i="42812"/>
  <c r="O468" i="42812"/>
  <c r="O467" i="42812"/>
  <c r="O466" i="42812"/>
  <c r="O465" i="42812"/>
  <c r="O464" i="42812"/>
  <c r="O463" i="42812"/>
  <c r="O462" i="42812"/>
  <c r="O461" i="42812"/>
  <c r="O460" i="42812"/>
  <c r="O459" i="42812"/>
  <c r="O458" i="42812"/>
  <c r="O457" i="42812"/>
  <c r="O456" i="42812"/>
  <c r="O455" i="42812"/>
  <c r="O454" i="42812"/>
  <c r="O453" i="42812"/>
  <c r="O452" i="42812"/>
  <c r="O451" i="42812"/>
  <c r="O450" i="42812"/>
  <c r="O449" i="42812"/>
  <c r="O448" i="42812"/>
  <c r="O447" i="42812"/>
  <c r="O446" i="42812"/>
  <c r="O445" i="42812"/>
  <c r="O444" i="42812"/>
  <c r="O443" i="42812"/>
  <c r="O442" i="42812"/>
  <c r="O438" i="42812"/>
  <c r="O435" i="42812"/>
  <c r="O433" i="42812"/>
  <c r="O431" i="42812"/>
  <c r="O429" i="42812"/>
  <c r="O426" i="42812"/>
  <c r="O423" i="42812"/>
  <c r="O420" i="42812"/>
  <c r="O417" i="42812"/>
  <c r="O412" i="42812"/>
  <c r="O439" i="42812"/>
  <c r="O432" i="42812"/>
  <c r="O427" i="42812"/>
  <c r="O421" i="42812"/>
  <c r="O418" i="42812"/>
  <c r="O414" i="42812"/>
  <c r="O436" i="42812"/>
  <c r="O424" i="42812"/>
  <c r="O415" i="42812"/>
  <c r="O440" i="42812"/>
  <c r="O437" i="42812"/>
  <c r="O434" i="42812"/>
  <c r="O430" i="42812"/>
  <c r="O428" i="42812"/>
  <c r="O425" i="42812"/>
  <c r="O422" i="42812"/>
  <c r="O419" i="42812"/>
  <c r="O416" i="42812"/>
  <c r="O413" i="42812"/>
  <c r="O410" i="42812"/>
  <c r="N409" i="42812"/>
  <c r="M409" i="42812"/>
  <c r="L409" i="42812"/>
  <c r="J409" i="42812"/>
  <c r="I409" i="42812"/>
  <c r="H409" i="42812"/>
  <c r="G409" i="42812"/>
  <c r="F409" i="42812"/>
  <c r="E409" i="42812"/>
  <c r="D409" i="42812"/>
  <c r="C409" i="42812"/>
  <c r="B409" i="42812"/>
  <c r="O409" i="42812" a="1"/>
  <c r="O409" i="42812" l="1"/>
  <c r="K409" i="42812" a="1"/>
  <c r="K409" i="42812" s="1"/>
  <c r="J408" i="42812"/>
  <c r="I408" i="42812"/>
  <c r="M408" i="42812" s="1"/>
  <c r="H408" i="42812"/>
  <c r="N408" i="42812" s="1"/>
  <c r="G408" i="42812"/>
  <c r="F408" i="42812"/>
  <c r="E408" i="42812"/>
  <c r="D408" i="42812"/>
  <c r="C408" i="42812"/>
  <c r="B408" i="42812"/>
  <c r="O408" i="42812" a="1"/>
  <c r="O408" i="42812" l="1"/>
  <c r="L408" i="42812"/>
  <c r="K408" i="42812" a="1"/>
  <c r="K408" i="42812" s="1"/>
  <c r="J407" i="42812"/>
  <c r="I407" i="42812"/>
  <c r="M407" i="42812" s="1"/>
  <c r="H407" i="42812"/>
  <c r="N407" i="42812" s="1"/>
  <c r="G407" i="42812"/>
  <c r="F407" i="42812"/>
  <c r="E407" i="42812"/>
  <c r="D407" i="42812"/>
  <c r="C407" i="42812"/>
  <c r="B407" i="42812"/>
  <c r="O407" i="42812" a="1"/>
  <c r="O407" i="42812" l="1"/>
  <c r="K407" i="42812" a="1"/>
  <c r="K407" i="42812" s="1"/>
  <c r="L407" i="42812"/>
  <c r="N406" i="42812"/>
  <c r="J406" i="42812"/>
  <c r="I406" i="42812"/>
  <c r="M406" i="42812" s="1"/>
  <c r="H406" i="42812"/>
  <c r="G406" i="42812"/>
  <c r="F406" i="42812"/>
  <c r="E406" i="42812"/>
  <c r="D406" i="42812"/>
  <c r="C406" i="42812"/>
  <c r="B406" i="42812"/>
  <c r="O406" i="42812" a="1"/>
  <c r="O406" i="42812" l="1"/>
  <c r="K406" i="42812" a="1"/>
  <c r="K406" i="42812" s="1"/>
  <c r="L406" i="42812"/>
  <c r="L405" i="42812"/>
  <c r="K405" i="42812" a="1"/>
  <c r="K405" i="42812" s="1"/>
  <c r="J405" i="42812"/>
  <c r="I405" i="42812"/>
  <c r="M405" i="42812" s="1"/>
  <c r="H405" i="42812"/>
  <c r="N405" i="42812" s="1"/>
  <c r="G405" i="42812"/>
  <c r="F405" i="42812"/>
  <c r="E405" i="42812"/>
  <c r="D405" i="42812"/>
  <c r="C405" i="42812"/>
  <c r="B405" i="42812"/>
  <c r="O405" i="42812" a="1"/>
  <c r="O405" i="42812" l="1"/>
  <c r="J404" i="42812"/>
  <c r="I404" i="42812"/>
  <c r="M404" i="42812" s="1"/>
  <c r="H404" i="42812"/>
  <c r="N404" i="42812" s="1"/>
  <c r="G404" i="42812"/>
  <c r="F404" i="42812"/>
  <c r="E404" i="42812"/>
  <c r="D404" i="42812"/>
  <c r="C404" i="42812"/>
  <c r="B404" i="42812"/>
  <c r="O404" i="42812" a="1"/>
  <c r="O404" i="42812" l="1"/>
  <c r="K404" i="42812" a="1"/>
  <c r="K404" i="42812" s="1"/>
  <c r="L404" i="42812"/>
  <c r="J403" i="42812"/>
  <c r="I403" i="42812"/>
  <c r="M403" i="42812" s="1"/>
  <c r="H403" i="42812"/>
  <c r="N403" i="42812" s="1"/>
  <c r="G403" i="42812"/>
  <c r="F403" i="42812"/>
  <c r="E403" i="42812"/>
  <c r="D403" i="42812"/>
  <c r="C403" i="42812"/>
  <c r="B403" i="42812"/>
  <c r="O403" i="42812" a="1"/>
  <c r="O403" i="42812" l="1"/>
  <c r="K403" i="42812" a="1"/>
  <c r="K403" i="42812" s="1"/>
  <c r="L403" i="42812"/>
  <c r="J402" i="42812"/>
  <c r="I402" i="42812"/>
  <c r="M402" i="42812" s="1"/>
  <c r="H402" i="42812"/>
  <c r="N402" i="42812" s="1"/>
  <c r="G402" i="42812"/>
  <c r="F402" i="42812"/>
  <c r="E402" i="42812"/>
  <c r="D402" i="42812"/>
  <c r="C402" i="42812"/>
  <c r="B402" i="42812"/>
  <c r="O402" i="42812" a="1"/>
  <c r="O402" i="42812" l="1"/>
  <c r="K402" i="42812" a="1"/>
  <c r="K402" i="42812" s="1"/>
  <c r="L402" i="42812"/>
  <c r="J401" i="42812"/>
  <c r="I401" i="42812"/>
  <c r="M401" i="42812" s="1"/>
  <c r="H401" i="42812"/>
  <c r="N401" i="42812" s="1"/>
  <c r="G401" i="42812"/>
  <c r="F401" i="42812"/>
  <c r="E401" i="42812"/>
  <c r="D401" i="42812"/>
  <c r="C401" i="42812"/>
  <c r="B401" i="42812"/>
  <c r="O401" i="42812" a="1"/>
  <c r="O401" i="42812" l="1"/>
  <c r="K401" i="42812" a="1"/>
  <c r="K401" i="42812" s="1"/>
  <c r="L401" i="42812"/>
  <c r="J400" i="42812"/>
  <c r="I400" i="42812"/>
  <c r="M400" i="42812" s="1"/>
  <c r="H400" i="42812"/>
  <c r="N400" i="42812" s="1"/>
  <c r="G400" i="42812"/>
  <c r="F400" i="42812"/>
  <c r="E400" i="42812"/>
  <c r="D400" i="42812"/>
  <c r="C400" i="42812"/>
  <c r="B400" i="42812"/>
  <c r="O400" i="42812" a="1"/>
  <c r="O400" i="42812" l="1"/>
  <c r="K400" i="42812" a="1"/>
  <c r="K400" i="42812" s="1"/>
  <c r="L400" i="42812"/>
  <c r="J399" i="42812"/>
  <c r="I399" i="42812"/>
  <c r="M399" i="42812" s="1"/>
  <c r="H399" i="42812"/>
  <c r="N399" i="42812" s="1"/>
  <c r="G399" i="42812"/>
  <c r="F399" i="42812"/>
  <c r="E399" i="42812"/>
  <c r="D399" i="42812"/>
  <c r="C399" i="42812"/>
  <c r="B399" i="42812"/>
  <c r="L399" i="42812" s="1"/>
  <c r="O399" i="42812" a="1"/>
  <c r="O399" i="42812" l="1"/>
  <c r="K399" i="42812" a="1"/>
  <c r="K399" i="42812" s="1"/>
  <c r="J398" i="42812"/>
  <c r="I398" i="42812"/>
  <c r="M398" i="42812" s="1"/>
  <c r="H398" i="42812"/>
  <c r="N398" i="42812" s="1"/>
  <c r="G398" i="42812"/>
  <c r="F398" i="42812"/>
  <c r="E398" i="42812"/>
  <c r="D398" i="42812"/>
  <c r="C398" i="42812"/>
  <c r="B398" i="42812"/>
  <c r="O398" i="42812" a="1"/>
  <c r="O398" i="42812" l="1"/>
  <c r="K398" i="42812" a="1"/>
  <c r="K398" i="42812" s="1"/>
  <c r="L398" i="42812"/>
  <c r="L397" i="42812"/>
  <c r="K397" i="42812" a="1"/>
  <c r="K397" i="42812" s="1"/>
  <c r="J397" i="42812"/>
  <c r="I397" i="42812"/>
  <c r="M397" i="42812" s="1"/>
  <c r="H397" i="42812"/>
  <c r="N397" i="42812" s="1"/>
  <c r="G397" i="42812"/>
  <c r="F397" i="42812"/>
  <c r="E397" i="42812"/>
  <c r="D397" i="42812"/>
  <c r="C397" i="42812"/>
  <c r="B397" i="42812"/>
  <c r="O397" i="42812" a="1"/>
  <c r="O397" i="42812" l="1"/>
  <c r="J396" i="42812"/>
  <c r="I396" i="42812"/>
  <c r="M396" i="42812" s="1"/>
  <c r="H396" i="42812"/>
  <c r="N396" i="42812" s="1"/>
  <c r="G396" i="42812"/>
  <c r="F396" i="42812"/>
  <c r="E396" i="42812"/>
  <c r="D396" i="42812"/>
  <c r="C396" i="42812"/>
  <c r="B396" i="42812"/>
  <c r="O396" i="42812" a="1"/>
  <c r="O396" i="42812" l="1"/>
  <c r="K396" i="42812" a="1"/>
  <c r="K396" i="42812" s="1"/>
  <c r="L396" i="42812"/>
  <c r="L395" i="42812"/>
  <c r="K395" i="42812" a="1"/>
  <c r="K395" i="42812" s="1"/>
  <c r="J395" i="42812"/>
  <c r="I395" i="42812"/>
  <c r="M395" i="42812" s="1"/>
  <c r="H395" i="42812"/>
  <c r="N395" i="42812" s="1"/>
  <c r="G395" i="42812"/>
  <c r="F395" i="42812"/>
  <c r="E395" i="42812"/>
  <c r="D395" i="42812"/>
  <c r="C395" i="42812"/>
  <c r="B395" i="42812"/>
  <c r="O395" i="42812" a="1"/>
  <c r="O395" i="42812" l="1"/>
  <c r="J394" i="42812"/>
  <c r="I394" i="42812"/>
  <c r="M394" i="42812" s="1"/>
  <c r="H394" i="42812"/>
  <c r="N394" i="42812" s="1"/>
  <c r="G394" i="42812"/>
  <c r="F394" i="42812"/>
  <c r="E394" i="42812"/>
  <c r="D394" i="42812"/>
  <c r="C394" i="42812"/>
  <c r="B394" i="42812"/>
  <c r="O394" i="42812" a="1"/>
  <c r="O394" i="42812" l="1"/>
  <c r="K394" i="42812" a="1"/>
  <c r="K394" i="42812" s="1"/>
  <c r="L394" i="42812"/>
  <c r="L393" i="42812"/>
  <c r="K393" i="42812" a="1"/>
  <c r="K393" i="42812" s="1"/>
  <c r="J393" i="42812"/>
  <c r="I393" i="42812"/>
  <c r="M393" i="42812" s="1"/>
  <c r="H393" i="42812"/>
  <c r="N393" i="42812" s="1"/>
  <c r="G393" i="42812"/>
  <c r="F393" i="42812"/>
  <c r="E393" i="42812"/>
  <c r="D393" i="42812"/>
  <c r="C393" i="42812"/>
  <c r="B393" i="42812"/>
  <c r="O393" i="42812" a="1"/>
  <c r="O393" i="42812" l="1"/>
  <c r="J392" i="42812"/>
  <c r="I392" i="42812"/>
  <c r="M392" i="42812" s="1"/>
  <c r="H392" i="42812"/>
  <c r="N392" i="42812" s="1"/>
  <c r="G392" i="42812"/>
  <c r="F392" i="42812"/>
  <c r="E392" i="42812"/>
  <c r="D392" i="42812"/>
  <c r="C392" i="42812"/>
  <c r="B392" i="42812"/>
  <c r="O392" i="42812" a="1"/>
  <c r="O392" i="42812" l="1"/>
  <c r="K392" i="42812" a="1"/>
  <c r="K392" i="42812" s="1"/>
  <c r="L392" i="42812"/>
  <c r="L391" i="42812"/>
  <c r="K391" i="42812" a="1"/>
  <c r="K391" i="42812" s="1"/>
  <c r="J391" i="42812"/>
  <c r="I391" i="42812"/>
  <c r="M391" i="42812" s="1"/>
  <c r="H391" i="42812"/>
  <c r="N391" i="42812" s="1"/>
  <c r="G391" i="42812"/>
  <c r="F391" i="42812"/>
  <c r="E391" i="42812"/>
  <c r="D391" i="42812"/>
  <c r="C391" i="42812"/>
  <c r="B391" i="42812"/>
  <c r="O391" i="42812" a="1"/>
  <c r="O391" i="42812" l="1"/>
  <c r="J390" i="42812"/>
  <c r="I390" i="42812"/>
  <c r="M390" i="42812" s="1"/>
  <c r="H390" i="42812"/>
  <c r="N390" i="42812" s="1"/>
  <c r="G390" i="42812"/>
  <c r="F390" i="42812"/>
  <c r="E390" i="42812"/>
  <c r="D390" i="42812"/>
  <c r="C390" i="42812"/>
  <c r="B390" i="42812"/>
  <c r="O390" i="42812" a="1"/>
  <c r="O390" i="42812" l="1"/>
  <c r="K390" i="42812" a="1"/>
  <c r="K390" i="42812" s="1"/>
  <c r="L390" i="42812"/>
  <c r="L389" i="42812"/>
  <c r="K389" i="42812" a="1"/>
  <c r="K389" i="42812" s="1"/>
  <c r="J389" i="42812"/>
  <c r="I389" i="42812"/>
  <c r="M389" i="42812" s="1"/>
  <c r="H389" i="42812"/>
  <c r="N389" i="42812" s="1"/>
  <c r="G389" i="42812"/>
  <c r="F389" i="42812"/>
  <c r="E389" i="42812"/>
  <c r="D389" i="42812"/>
  <c r="C389" i="42812"/>
  <c r="B389" i="42812"/>
  <c r="O389" i="42812" a="1"/>
  <c r="O389" i="42812" l="1"/>
  <c r="J388" i="42812"/>
  <c r="I388" i="42812"/>
  <c r="M388" i="42812" s="1"/>
  <c r="H388" i="42812"/>
  <c r="N388" i="42812" s="1"/>
  <c r="G388" i="42812"/>
  <c r="F388" i="42812"/>
  <c r="E388" i="42812"/>
  <c r="D388" i="42812"/>
  <c r="C388" i="42812"/>
  <c r="B388" i="42812"/>
  <c r="O388" i="42812" a="1"/>
  <c r="O388" i="42812" l="1"/>
  <c r="K388" i="42812" a="1"/>
  <c r="K388" i="42812" s="1"/>
  <c r="L388" i="42812"/>
  <c r="L387" i="42812"/>
  <c r="K387" i="42812" a="1"/>
  <c r="K387" i="42812" s="1"/>
  <c r="J387" i="42812"/>
  <c r="I387" i="42812"/>
  <c r="M387" i="42812" s="1"/>
  <c r="H387" i="42812"/>
  <c r="N387" i="42812" s="1"/>
  <c r="G387" i="42812"/>
  <c r="F387" i="42812"/>
  <c r="E387" i="42812"/>
  <c r="D387" i="42812"/>
  <c r="C387" i="42812"/>
  <c r="B387" i="42812"/>
  <c r="O387" i="42812" a="1"/>
  <c r="O387" i="42812" l="1"/>
  <c r="J386" i="42812"/>
  <c r="I386" i="42812"/>
  <c r="M386" i="42812" s="1"/>
  <c r="H386" i="42812"/>
  <c r="N386" i="42812" s="1"/>
  <c r="G386" i="42812"/>
  <c r="F386" i="42812"/>
  <c r="E386" i="42812"/>
  <c r="D386" i="42812"/>
  <c r="C386" i="42812"/>
  <c r="B386" i="42812"/>
  <c r="O386" i="42812" a="1"/>
  <c r="O386" i="42812" l="1"/>
  <c r="K386" i="42812" a="1"/>
  <c r="K386" i="42812" s="1"/>
  <c r="L386" i="42812"/>
  <c r="L385" i="42812"/>
  <c r="K385" i="42812" a="1"/>
  <c r="K385" i="42812" s="1"/>
  <c r="J385" i="42812"/>
  <c r="I385" i="42812"/>
  <c r="M385" i="42812" s="1"/>
  <c r="H385" i="42812"/>
  <c r="N385" i="42812" s="1"/>
  <c r="G385" i="42812"/>
  <c r="F385" i="42812"/>
  <c r="E385" i="42812"/>
  <c r="D385" i="42812"/>
  <c r="C385" i="42812"/>
  <c r="B385" i="42812"/>
  <c r="O385" i="42812" a="1"/>
  <c r="O385" i="42812" l="1"/>
  <c r="J384" i="42812"/>
  <c r="I384" i="42812"/>
  <c r="M384" i="42812" s="1"/>
  <c r="H384" i="42812"/>
  <c r="N384" i="42812" s="1"/>
  <c r="G384" i="42812"/>
  <c r="F384" i="42812"/>
  <c r="E384" i="42812"/>
  <c r="D384" i="42812"/>
  <c r="C384" i="42812"/>
  <c r="B384" i="42812"/>
  <c r="O384" i="42812" a="1"/>
  <c r="O384" i="42812" l="1"/>
  <c r="K384" i="42812" a="1"/>
  <c r="K384" i="42812" s="1"/>
  <c r="L384" i="42812"/>
  <c r="L383" i="42812"/>
  <c r="K383" i="42812" a="1"/>
  <c r="K383" i="42812" s="1"/>
  <c r="J383" i="42812"/>
  <c r="I383" i="42812"/>
  <c r="M383" i="42812" s="1"/>
  <c r="H383" i="42812"/>
  <c r="N383" i="42812" s="1"/>
  <c r="G383" i="42812"/>
  <c r="F383" i="42812"/>
  <c r="E383" i="42812"/>
  <c r="D383" i="42812"/>
  <c r="C383" i="42812"/>
  <c r="B383" i="42812"/>
  <c r="O383" i="42812" a="1"/>
  <c r="O383" i="42812" l="1"/>
  <c r="J382" i="42812"/>
  <c r="I382" i="42812"/>
  <c r="M382" i="42812" s="1"/>
  <c r="H382" i="42812"/>
  <c r="N382" i="42812" s="1"/>
  <c r="G382" i="42812"/>
  <c r="F382" i="42812"/>
  <c r="E382" i="42812"/>
  <c r="D382" i="42812"/>
  <c r="C382" i="42812"/>
  <c r="B382" i="42812"/>
  <c r="B352" i="42812"/>
  <c r="C352" i="42812"/>
  <c r="D352" i="42812"/>
  <c r="E352" i="42812"/>
  <c r="F352" i="42812"/>
  <c r="G352" i="42812"/>
  <c r="H352" i="42812"/>
  <c r="I352" i="42812"/>
  <c r="J352" i="42812"/>
  <c r="K352" i="42812" a="1"/>
  <c r="K352" i="42812" s="1"/>
  <c r="L352" i="42812"/>
  <c r="M352" i="42812"/>
  <c r="N352" i="42812"/>
  <c r="B353" i="42812"/>
  <c r="C353" i="42812"/>
  <c r="D353" i="42812"/>
  <c r="E353" i="42812"/>
  <c r="F353" i="42812"/>
  <c r="G353" i="42812"/>
  <c r="H353" i="42812"/>
  <c r="I353" i="42812"/>
  <c r="J353" i="42812"/>
  <c r="K353" i="42812" a="1"/>
  <c r="K353" i="42812" s="1"/>
  <c r="L353" i="42812"/>
  <c r="M353" i="42812"/>
  <c r="N353" i="42812"/>
  <c r="B354" i="42812"/>
  <c r="C354" i="42812"/>
  <c r="D354" i="42812"/>
  <c r="E354" i="42812"/>
  <c r="F354" i="42812"/>
  <c r="G354" i="42812"/>
  <c r="H354" i="42812"/>
  <c r="I354" i="42812"/>
  <c r="J354" i="42812"/>
  <c r="K354" i="42812" a="1"/>
  <c r="K354" i="42812" s="1"/>
  <c r="L354" i="42812"/>
  <c r="M354" i="42812"/>
  <c r="N354" i="42812"/>
  <c r="B355" i="42812"/>
  <c r="C355" i="42812"/>
  <c r="D355" i="42812"/>
  <c r="E355" i="42812"/>
  <c r="F355" i="42812"/>
  <c r="G355" i="42812"/>
  <c r="H355" i="42812"/>
  <c r="I355" i="42812"/>
  <c r="J355" i="42812"/>
  <c r="K355" i="42812" a="1"/>
  <c r="K355" i="42812" s="1"/>
  <c r="L355" i="42812"/>
  <c r="M355" i="42812"/>
  <c r="N355" i="42812"/>
  <c r="B356" i="42812"/>
  <c r="C356" i="42812"/>
  <c r="D356" i="42812"/>
  <c r="E356" i="42812"/>
  <c r="F356" i="42812"/>
  <c r="G356" i="42812"/>
  <c r="H356" i="42812"/>
  <c r="I356" i="42812"/>
  <c r="J356" i="42812"/>
  <c r="K356" i="42812" a="1"/>
  <c r="K356" i="42812" s="1"/>
  <c r="L356" i="42812"/>
  <c r="M356" i="42812"/>
  <c r="N356" i="42812"/>
  <c r="B357" i="42812"/>
  <c r="C357" i="42812"/>
  <c r="D357" i="42812"/>
  <c r="E357" i="42812"/>
  <c r="F357" i="42812"/>
  <c r="G357" i="42812"/>
  <c r="H357" i="42812"/>
  <c r="I357" i="42812"/>
  <c r="J357" i="42812"/>
  <c r="K357" i="42812" a="1"/>
  <c r="K357" i="42812" s="1"/>
  <c r="L357" i="42812"/>
  <c r="M357" i="42812"/>
  <c r="N357" i="42812"/>
  <c r="B358" i="42812"/>
  <c r="C358" i="42812"/>
  <c r="D358" i="42812"/>
  <c r="E358" i="42812"/>
  <c r="F358" i="42812"/>
  <c r="G358" i="42812"/>
  <c r="H358" i="42812"/>
  <c r="I358" i="42812"/>
  <c r="J358" i="42812"/>
  <c r="K358" i="42812" a="1"/>
  <c r="K358" i="42812" s="1"/>
  <c r="L358" i="42812"/>
  <c r="M358" i="42812"/>
  <c r="N358" i="42812"/>
  <c r="B359" i="42812"/>
  <c r="C359" i="42812"/>
  <c r="D359" i="42812"/>
  <c r="E359" i="42812"/>
  <c r="F359" i="42812"/>
  <c r="G359" i="42812"/>
  <c r="H359" i="42812"/>
  <c r="I359" i="42812"/>
  <c r="J359" i="42812"/>
  <c r="K359" i="42812" a="1"/>
  <c r="K359" i="42812" s="1"/>
  <c r="L359" i="42812"/>
  <c r="M359" i="42812"/>
  <c r="N359" i="42812"/>
  <c r="B360" i="42812"/>
  <c r="C360" i="42812"/>
  <c r="D360" i="42812"/>
  <c r="E360" i="42812"/>
  <c r="F360" i="42812"/>
  <c r="G360" i="42812"/>
  <c r="H360" i="42812"/>
  <c r="I360" i="42812"/>
  <c r="J360" i="42812"/>
  <c r="K360" i="42812" a="1"/>
  <c r="K360" i="42812" s="1"/>
  <c r="L360" i="42812"/>
  <c r="M360" i="42812"/>
  <c r="N360" i="42812"/>
  <c r="B361" i="42812"/>
  <c r="C361" i="42812"/>
  <c r="D361" i="42812"/>
  <c r="E361" i="42812"/>
  <c r="F361" i="42812"/>
  <c r="G361" i="42812"/>
  <c r="H361" i="42812"/>
  <c r="I361" i="42812"/>
  <c r="J361" i="42812"/>
  <c r="K361" i="42812" a="1"/>
  <c r="K361" i="42812" s="1"/>
  <c r="L361" i="42812"/>
  <c r="M361" i="42812"/>
  <c r="N361" i="42812"/>
  <c r="B362" i="42812"/>
  <c r="C362" i="42812"/>
  <c r="D362" i="42812"/>
  <c r="E362" i="42812"/>
  <c r="F362" i="42812"/>
  <c r="G362" i="42812"/>
  <c r="H362" i="42812"/>
  <c r="I362" i="42812"/>
  <c r="J362" i="42812"/>
  <c r="K362" i="42812" a="1"/>
  <c r="K362" i="42812" s="1"/>
  <c r="L362" i="42812"/>
  <c r="M362" i="42812"/>
  <c r="N362" i="42812"/>
  <c r="B363" i="42812"/>
  <c r="C363" i="42812"/>
  <c r="D363" i="42812"/>
  <c r="E363" i="42812"/>
  <c r="F363" i="42812"/>
  <c r="G363" i="42812"/>
  <c r="H363" i="42812"/>
  <c r="I363" i="42812"/>
  <c r="J363" i="42812"/>
  <c r="K363" i="42812" a="1"/>
  <c r="K363" i="42812" s="1"/>
  <c r="L363" i="42812"/>
  <c r="M363" i="42812"/>
  <c r="N363" i="42812"/>
  <c r="B364" i="42812"/>
  <c r="C364" i="42812"/>
  <c r="D364" i="42812"/>
  <c r="E364" i="42812"/>
  <c r="F364" i="42812"/>
  <c r="G364" i="42812"/>
  <c r="H364" i="42812"/>
  <c r="I364" i="42812"/>
  <c r="J364" i="42812"/>
  <c r="K364" i="42812" a="1"/>
  <c r="K364" i="42812" s="1"/>
  <c r="L364" i="42812"/>
  <c r="M364" i="42812"/>
  <c r="N364" i="42812"/>
  <c r="B365" i="42812"/>
  <c r="C365" i="42812"/>
  <c r="D365" i="42812"/>
  <c r="E365" i="42812"/>
  <c r="F365" i="42812"/>
  <c r="G365" i="42812"/>
  <c r="H365" i="42812"/>
  <c r="I365" i="42812"/>
  <c r="J365" i="42812"/>
  <c r="K365" i="42812" a="1"/>
  <c r="K365" i="42812" s="1"/>
  <c r="L365" i="42812"/>
  <c r="M365" i="42812"/>
  <c r="N365" i="42812"/>
  <c r="B366" i="42812"/>
  <c r="C366" i="42812"/>
  <c r="D366" i="42812"/>
  <c r="E366" i="42812"/>
  <c r="F366" i="42812"/>
  <c r="G366" i="42812"/>
  <c r="H366" i="42812"/>
  <c r="I366" i="42812"/>
  <c r="J366" i="42812"/>
  <c r="K366" i="42812" a="1"/>
  <c r="K366" i="42812" s="1"/>
  <c r="L366" i="42812"/>
  <c r="M366" i="42812"/>
  <c r="N366" i="42812"/>
  <c r="B367" i="42812"/>
  <c r="C367" i="42812"/>
  <c r="D367" i="42812"/>
  <c r="E367" i="42812"/>
  <c r="F367" i="42812"/>
  <c r="G367" i="42812"/>
  <c r="H367" i="42812"/>
  <c r="I367" i="42812"/>
  <c r="J367" i="42812"/>
  <c r="K367" i="42812" a="1"/>
  <c r="K367" i="42812" s="1"/>
  <c r="L367" i="42812"/>
  <c r="M367" i="42812"/>
  <c r="N367" i="42812"/>
  <c r="B368" i="42812"/>
  <c r="C368" i="42812"/>
  <c r="D368" i="42812"/>
  <c r="E368" i="42812"/>
  <c r="F368" i="42812"/>
  <c r="G368" i="42812"/>
  <c r="H368" i="42812"/>
  <c r="I368" i="42812"/>
  <c r="J368" i="42812"/>
  <c r="K368" i="42812" a="1"/>
  <c r="K368" i="42812" s="1"/>
  <c r="L368" i="42812"/>
  <c r="M368" i="42812"/>
  <c r="N368" i="42812"/>
  <c r="B369" i="42812"/>
  <c r="C369" i="42812"/>
  <c r="D369" i="42812"/>
  <c r="E369" i="42812"/>
  <c r="F369" i="42812"/>
  <c r="G369" i="42812"/>
  <c r="H369" i="42812"/>
  <c r="I369" i="42812"/>
  <c r="J369" i="42812"/>
  <c r="K369" i="42812" a="1"/>
  <c r="K369" i="42812" s="1"/>
  <c r="L369" i="42812"/>
  <c r="M369" i="42812"/>
  <c r="N369" i="42812"/>
  <c r="B370" i="42812"/>
  <c r="C370" i="42812"/>
  <c r="D370" i="42812"/>
  <c r="E370" i="42812"/>
  <c r="F370" i="42812"/>
  <c r="G370" i="42812"/>
  <c r="H370" i="42812"/>
  <c r="I370" i="42812"/>
  <c r="J370" i="42812"/>
  <c r="K370" i="42812" a="1"/>
  <c r="K370" i="42812" s="1"/>
  <c r="L370" i="42812"/>
  <c r="M370" i="42812"/>
  <c r="N370" i="42812"/>
  <c r="B371" i="42812"/>
  <c r="C371" i="42812"/>
  <c r="D371" i="42812"/>
  <c r="E371" i="42812"/>
  <c r="F371" i="42812"/>
  <c r="G371" i="42812"/>
  <c r="H371" i="42812"/>
  <c r="I371" i="42812"/>
  <c r="J371" i="42812"/>
  <c r="K371" i="42812" a="1"/>
  <c r="K371" i="42812" s="1"/>
  <c r="L371" i="42812"/>
  <c r="M371" i="42812"/>
  <c r="N371" i="42812"/>
  <c r="B372" i="42812"/>
  <c r="C372" i="42812"/>
  <c r="D372" i="42812"/>
  <c r="E372" i="42812"/>
  <c r="F372" i="42812"/>
  <c r="G372" i="42812"/>
  <c r="H372" i="42812"/>
  <c r="I372" i="42812"/>
  <c r="J372" i="42812"/>
  <c r="K372" i="42812" a="1"/>
  <c r="K372" i="42812" s="1"/>
  <c r="L372" i="42812"/>
  <c r="M372" i="42812"/>
  <c r="N372" i="42812"/>
  <c r="B373" i="42812"/>
  <c r="C373" i="42812"/>
  <c r="D373" i="42812"/>
  <c r="E373" i="42812"/>
  <c r="F373" i="42812"/>
  <c r="G373" i="42812"/>
  <c r="H373" i="42812"/>
  <c r="I373" i="42812"/>
  <c r="J373" i="42812"/>
  <c r="K373" i="42812" a="1"/>
  <c r="K373" i="42812" s="1"/>
  <c r="L373" i="42812"/>
  <c r="M373" i="42812"/>
  <c r="N373" i="42812"/>
  <c r="B374" i="42812"/>
  <c r="C374" i="42812"/>
  <c r="D374" i="42812"/>
  <c r="E374" i="42812"/>
  <c r="F374" i="42812"/>
  <c r="G374" i="42812"/>
  <c r="H374" i="42812"/>
  <c r="I374" i="42812"/>
  <c r="J374" i="42812"/>
  <c r="K374" i="42812" a="1"/>
  <c r="K374" i="42812" s="1"/>
  <c r="L374" i="42812"/>
  <c r="M374" i="42812"/>
  <c r="N374" i="42812"/>
  <c r="B375" i="42812"/>
  <c r="C375" i="42812"/>
  <c r="D375" i="42812"/>
  <c r="E375" i="42812"/>
  <c r="F375" i="42812"/>
  <c r="G375" i="42812"/>
  <c r="H375" i="42812"/>
  <c r="I375" i="42812"/>
  <c r="J375" i="42812"/>
  <c r="K375" i="42812" a="1"/>
  <c r="K375" i="42812" s="1"/>
  <c r="L375" i="42812"/>
  <c r="M375" i="42812"/>
  <c r="N375" i="42812"/>
  <c r="B376" i="42812"/>
  <c r="C376" i="42812"/>
  <c r="D376" i="42812"/>
  <c r="E376" i="42812"/>
  <c r="F376" i="42812"/>
  <c r="G376" i="42812"/>
  <c r="H376" i="42812"/>
  <c r="I376" i="42812"/>
  <c r="J376" i="42812"/>
  <c r="K376" i="42812" a="1"/>
  <c r="K376" i="42812" s="1"/>
  <c r="L376" i="42812"/>
  <c r="M376" i="42812"/>
  <c r="N376" i="42812"/>
  <c r="B377" i="42812"/>
  <c r="C377" i="42812"/>
  <c r="D377" i="42812"/>
  <c r="E377" i="42812"/>
  <c r="F377" i="42812"/>
  <c r="G377" i="42812"/>
  <c r="H377" i="42812"/>
  <c r="I377" i="42812"/>
  <c r="J377" i="42812"/>
  <c r="K377" i="42812" a="1"/>
  <c r="K377" i="42812" s="1"/>
  <c r="L377" i="42812"/>
  <c r="M377" i="42812"/>
  <c r="N377" i="42812"/>
  <c r="B378" i="42812"/>
  <c r="C378" i="42812"/>
  <c r="D378" i="42812"/>
  <c r="E378" i="42812"/>
  <c r="F378" i="42812"/>
  <c r="G378" i="42812"/>
  <c r="H378" i="42812"/>
  <c r="I378" i="42812"/>
  <c r="J378" i="42812"/>
  <c r="K378" i="42812" a="1"/>
  <c r="K378" i="42812" s="1"/>
  <c r="L378" i="42812"/>
  <c r="M378" i="42812"/>
  <c r="N378" i="42812"/>
  <c r="B379" i="42812"/>
  <c r="C379" i="42812"/>
  <c r="D379" i="42812"/>
  <c r="E379" i="42812"/>
  <c r="F379" i="42812"/>
  <c r="G379" i="42812"/>
  <c r="H379" i="42812"/>
  <c r="I379" i="42812"/>
  <c r="J379" i="42812"/>
  <c r="K379" i="42812" a="1"/>
  <c r="K379" i="42812" s="1"/>
  <c r="L379" i="42812"/>
  <c r="M379" i="42812"/>
  <c r="N379" i="42812"/>
  <c r="B380" i="42812"/>
  <c r="C380" i="42812"/>
  <c r="D380" i="42812"/>
  <c r="E380" i="42812"/>
  <c r="F380" i="42812"/>
  <c r="G380" i="42812"/>
  <c r="H380" i="42812"/>
  <c r="I380" i="42812"/>
  <c r="J380" i="42812"/>
  <c r="K380" i="42812" a="1"/>
  <c r="K380" i="42812" s="1"/>
  <c r="L380" i="42812"/>
  <c r="M380" i="42812"/>
  <c r="N380" i="42812"/>
  <c r="B322" i="42812"/>
  <c r="C322" i="42812"/>
  <c r="D322" i="42812"/>
  <c r="E322" i="42812"/>
  <c r="F322" i="42812"/>
  <c r="G322" i="42812"/>
  <c r="H322" i="42812"/>
  <c r="I322" i="42812"/>
  <c r="J322" i="42812"/>
  <c r="K322" i="42812" a="1"/>
  <c r="K322" i="42812" s="1"/>
  <c r="L322" i="42812"/>
  <c r="M322" i="42812"/>
  <c r="N322" i="42812"/>
  <c r="B323" i="42812"/>
  <c r="C323" i="42812"/>
  <c r="D323" i="42812"/>
  <c r="E323" i="42812"/>
  <c r="F323" i="42812"/>
  <c r="G323" i="42812"/>
  <c r="H323" i="42812"/>
  <c r="I323" i="42812"/>
  <c r="J323" i="42812"/>
  <c r="K323" i="42812" a="1"/>
  <c r="K323" i="42812" s="1"/>
  <c r="L323" i="42812"/>
  <c r="M323" i="42812"/>
  <c r="N323" i="42812"/>
  <c r="B324" i="42812"/>
  <c r="C324" i="42812"/>
  <c r="D324" i="42812"/>
  <c r="E324" i="42812"/>
  <c r="F324" i="42812"/>
  <c r="G324" i="42812"/>
  <c r="H324" i="42812"/>
  <c r="I324" i="42812"/>
  <c r="J324" i="42812"/>
  <c r="K324" i="42812" a="1"/>
  <c r="K324" i="42812" s="1"/>
  <c r="L324" i="42812"/>
  <c r="M324" i="42812"/>
  <c r="N324" i="42812"/>
  <c r="B325" i="42812"/>
  <c r="C325" i="42812"/>
  <c r="D325" i="42812"/>
  <c r="E325" i="42812"/>
  <c r="F325" i="42812"/>
  <c r="G325" i="42812"/>
  <c r="H325" i="42812"/>
  <c r="I325" i="42812"/>
  <c r="J325" i="42812"/>
  <c r="K325" i="42812" a="1"/>
  <c r="K325" i="42812" s="1"/>
  <c r="L325" i="42812"/>
  <c r="M325" i="42812"/>
  <c r="N325" i="42812"/>
  <c r="B326" i="42812"/>
  <c r="C326" i="42812"/>
  <c r="D326" i="42812"/>
  <c r="E326" i="42812"/>
  <c r="F326" i="42812"/>
  <c r="G326" i="42812"/>
  <c r="H326" i="42812"/>
  <c r="I326" i="42812"/>
  <c r="J326" i="42812"/>
  <c r="K326" i="42812" a="1"/>
  <c r="K326" i="42812" s="1"/>
  <c r="L326" i="42812"/>
  <c r="M326" i="42812"/>
  <c r="N326" i="42812"/>
  <c r="B327" i="42812"/>
  <c r="C327" i="42812"/>
  <c r="D327" i="42812"/>
  <c r="E327" i="42812"/>
  <c r="F327" i="42812"/>
  <c r="G327" i="42812"/>
  <c r="H327" i="42812"/>
  <c r="I327" i="42812"/>
  <c r="J327" i="42812"/>
  <c r="K327" i="42812" a="1"/>
  <c r="K327" i="42812" s="1"/>
  <c r="L327" i="42812"/>
  <c r="M327" i="42812"/>
  <c r="N327" i="42812"/>
  <c r="B328" i="42812"/>
  <c r="C328" i="42812"/>
  <c r="D328" i="42812"/>
  <c r="E328" i="42812"/>
  <c r="F328" i="42812"/>
  <c r="G328" i="42812"/>
  <c r="H328" i="42812"/>
  <c r="I328" i="42812"/>
  <c r="J328" i="42812"/>
  <c r="K328" i="42812" a="1"/>
  <c r="K328" i="42812" s="1"/>
  <c r="L328" i="42812"/>
  <c r="M328" i="42812"/>
  <c r="N328" i="42812"/>
  <c r="B329" i="42812"/>
  <c r="C329" i="42812"/>
  <c r="D329" i="42812"/>
  <c r="E329" i="42812"/>
  <c r="F329" i="42812"/>
  <c r="G329" i="42812"/>
  <c r="H329" i="42812"/>
  <c r="I329" i="42812"/>
  <c r="J329" i="42812"/>
  <c r="K329" i="42812" a="1"/>
  <c r="K329" i="42812" s="1"/>
  <c r="L329" i="42812"/>
  <c r="M329" i="42812"/>
  <c r="N329" i="42812"/>
  <c r="B330" i="42812"/>
  <c r="C330" i="42812"/>
  <c r="D330" i="42812"/>
  <c r="E330" i="42812"/>
  <c r="F330" i="42812"/>
  <c r="G330" i="42812"/>
  <c r="H330" i="42812"/>
  <c r="I330" i="42812"/>
  <c r="J330" i="42812"/>
  <c r="K330" i="42812" a="1"/>
  <c r="K330" i="42812" s="1"/>
  <c r="L330" i="42812"/>
  <c r="M330" i="42812"/>
  <c r="N330" i="42812"/>
  <c r="B331" i="42812"/>
  <c r="C331" i="42812"/>
  <c r="D331" i="42812"/>
  <c r="E331" i="42812"/>
  <c r="F331" i="42812"/>
  <c r="G331" i="42812"/>
  <c r="H331" i="42812"/>
  <c r="I331" i="42812"/>
  <c r="J331" i="42812"/>
  <c r="K331" i="42812" a="1"/>
  <c r="K331" i="42812" s="1"/>
  <c r="L331" i="42812"/>
  <c r="M331" i="42812"/>
  <c r="N331" i="42812"/>
  <c r="B332" i="42812"/>
  <c r="C332" i="42812"/>
  <c r="D332" i="42812"/>
  <c r="E332" i="42812"/>
  <c r="F332" i="42812"/>
  <c r="G332" i="42812"/>
  <c r="H332" i="42812"/>
  <c r="I332" i="42812"/>
  <c r="J332" i="42812"/>
  <c r="K332" i="42812" a="1"/>
  <c r="K332" i="42812" s="1"/>
  <c r="L332" i="42812"/>
  <c r="M332" i="42812"/>
  <c r="N332" i="42812"/>
  <c r="B333" i="42812"/>
  <c r="C333" i="42812"/>
  <c r="D333" i="42812"/>
  <c r="E333" i="42812"/>
  <c r="F333" i="42812"/>
  <c r="G333" i="42812"/>
  <c r="H333" i="42812"/>
  <c r="I333" i="42812"/>
  <c r="J333" i="42812"/>
  <c r="K333" i="42812" a="1"/>
  <c r="K333" i="42812" s="1"/>
  <c r="L333" i="42812"/>
  <c r="M333" i="42812"/>
  <c r="N333" i="42812"/>
  <c r="B334" i="42812"/>
  <c r="C334" i="42812"/>
  <c r="D334" i="42812"/>
  <c r="E334" i="42812"/>
  <c r="F334" i="42812"/>
  <c r="G334" i="42812"/>
  <c r="H334" i="42812"/>
  <c r="I334" i="42812"/>
  <c r="J334" i="42812"/>
  <c r="K334" i="42812" a="1"/>
  <c r="K334" i="42812" s="1"/>
  <c r="L334" i="42812"/>
  <c r="M334" i="42812"/>
  <c r="N334" i="42812"/>
  <c r="B335" i="42812"/>
  <c r="C335" i="42812"/>
  <c r="D335" i="42812"/>
  <c r="E335" i="42812"/>
  <c r="F335" i="42812"/>
  <c r="G335" i="42812"/>
  <c r="H335" i="42812"/>
  <c r="I335" i="42812"/>
  <c r="J335" i="42812"/>
  <c r="K335" i="42812" a="1"/>
  <c r="K335" i="42812" s="1"/>
  <c r="L335" i="42812"/>
  <c r="M335" i="42812"/>
  <c r="N335" i="42812"/>
  <c r="B336" i="42812"/>
  <c r="C336" i="42812"/>
  <c r="D336" i="42812"/>
  <c r="E336" i="42812"/>
  <c r="F336" i="42812"/>
  <c r="G336" i="42812"/>
  <c r="H336" i="42812"/>
  <c r="I336" i="42812"/>
  <c r="J336" i="42812"/>
  <c r="K336" i="42812" a="1"/>
  <c r="K336" i="42812" s="1"/>
  <c r="L336" i="42812"/>
  <c r="M336" i="42812"/>
  <c r="N336" i="42812"/>
  <c r="B337" i="42812"/>
  <c r="C337" i="42812"/>
  <c r="D337" i="42812"/>
  <c r="E337" i="42812"/>
  <c r="F337" i="42812"/>
  <c r="G337" i="42812"/>
  <c r="H337" i="42812"/>
  <c r="I337" i="42812"/>
  <c r="J337" i="42812"/>
  <c r="K337" i="42812" a="1"/>
  <c r="K337" i="42812" s="1"/>
  <c r="L337" i="42812"/>
  <c r="M337" i="42812"/>
  <c r="N337" i="42812"/>
  <c r="B338" i="42812"/>
  <c r="C338" i="42812"/>
  <c r="D338" i="42812"/>
  <c r="E338" i="42812"/>
  <c r="F338" i="42812"/>
  <c r="G338" i="42812"/>
  <c r="H338" i="42812"/>
  <c r="I338" i="42812"/>
  <c r="J338" i="42812"/>
  <c r="K338" i="42812" a="1"/>
  <c r="K338" i="42812" s="1"/>
  <c r="L338" i="42812"/>
  <c r="M338" i="42812"/>
  <c r="N338" i="42812"/>
  <c r="B339" i="42812"/>
  <c r="C339" i="42812"/>
  <c r="D339" i="42812"/>
  <c r="E339" i="42812"/>
  <c r="F339" i="42812"/>
  <c r="G339" i="42812"/>
  <c r="H339" i="42812"/>
  <c r="I339" i="42812"/>
  <c r="J339" i="42812"/>
  <c r="K339" i="42812" a="1"/>
  <c r="K339" i="42812" s="1"/>
  <c r="L339" i="42812"/>
  <c r="M339" i="42812"/>
  <c r="N339" i="42812"/>
  <c r="B340" i="42812"/>
  <c r="C340" i="42812"/>
  <c r="D340" i="42812"/>
  <c r="E340" i="42812"/>
  <c r="F340" i="42812"/>
  <c r="G340" i="42812"/>
  <c r="H340" i="42812"/>
  <c r="I340" i="42812"/>
  <c r="J340" i="42812"/>
  <c r="K340" i="42812" a="1"/>
  <c r="K340" i="42812" s="1"/>
  <c r="L340" i="42812"/>
  <c r="M340" i="42812"/>
  <c r="N340" i="42812"/>
  <c r="B341" i="42812"/>
  <c r="C341" i="42812"/>
  <c r="D341" i="42812"/>
  <c r="E341" i="42812"/>
  <c r="F341" i="42812"/>
  <c r="G341" i="42812"/>
  <c r="H341" i="42812"/>
  <c r="I341" i="42812"/>
  <c r="J341" i="42812"/>
  <c r="K341" i="42812" a="1"/>
  <c r="K341" i="42812" s="1"/>
  <c r="L341" i="42812"/>
  <c r="M341" i="42812"/>
  <c r="N341" i="42812"/>
  <c r="B342" i="42812"/>
  <c r="C342" i="42812"/>
  <c r="D342" i="42812"/>
  <c r="E342" i="42812"/>
  <c r="F342" i="42812"/>
  <c r="G342" i="42812"/>
  <c r="H342" i="42812"/>
  <c r="I342" i="42812"/>
  <c r="J342" i="42812"/>
  <c r="K342" i="42812" a="1"/>
  <c r="K342" i="42812" s="1"/>
  <c r="L342" i="42812"/>
  <c r="M342" i="42812"/>
  <c r="N342" i="42812"/>
  <c r="B343" i="42812"/>
  <c r="C343" i="42812"/>
  <c r="D343" i="42812"/>
  <c r="E343" i="42812"/>
  <c r="F343" i="42812"/>
  <c r="G343" i="42812"/>
  <c r="H343" i="42812"/>
  <c r="I343" i="42812"/>
  <c r="J343" i="42812"/>
  <c r="K343" i="42812" a="1"/>
  <c r="K343" i="42812" s="1"/>
  <c r="L343" i="42812"/>
  <c r="M343" i="42812"/>
  <c r="N343" i="42812"/>
  <c r="B344" i="42812"/>
  <c r="C344" i="42812"/>
  <c r="D344" i="42812"/>
  <c r="E344" i="42812"/>
  <c r="F344" i="42812"/>
  <c r="G344" i="42812"/>
  <c r="H344" i="42812"/>
  <c r="I344" i="42812"/>
  <c r="J344" i="42812"/>
  <c r="K344" i="42812" a="1"/>
  <c r="K344" i="42812" s="1"/>
  <c r="L344" i="42812"/>
  <c r="M344" i="42812"/>
  <c r="N344" i="42812"/>
  <c r="B345" i="42812"/>
  <c r="C345" i="42812"/>
  <c r="D345" i="42812"/>
  <c r="E345" i="42812"/>
  <c r="F345" i="42812"/>
  <c r="G345" i="42812"/>
  <c r="H345" i="42812"/>
  <c r="I345" i="42812"/>
  <c r="J345" i="42812"/>
  <c r="K345" i="42812" a="1"/>
  <c r="K345" i="42812" s="1"/>
  <c r="L345" i="42812"/>
  <c r="M345" i="42812"/>
  <c r="N345" i="42812"/>
  <c r="B346" i="42812"/>
  <c r="C346" i="42812"/>
  <c r="D346" i="42812"/>
  <c r="E346" i="42812"/>
  <c r="F346" i="42812"/>
  <c r="G346" i="42812"/>
  <c r="H346" i="42812"/>
  <c r="I346" i="42812"/>
  <c r="J346" i="42812"/>
  <c r="K346" i="42812" a="1"/>
  <c r="K346" i="42812" s="1"/>
  <c r="L346" i="42812"/>
  <c r="M346" i="42812"/>
  <c r="N346" i="42812"/>
  <c r="B347" i="42812"/>
  <c r="C347" i="42812"/>
  <c r="D347" i="42812"/>
  <c r="E347" i="42812"/>
  <c r="F347" i="42812"/>
  <c r="G347" i="42812"/>
  <c r="H347" i="42812"/>
  <c r="I347" i="42812"/>
  <c r="J347" i="42812"/>
  <c r="K347" i="42812" a="1"/>
  <c r="K347" i="42812" s="1"/>
  <c r="L347" i="42812"/>
  <c r="M347" i="42812"/>
  <c r="N347" i="42812"/>
  <c r="B348" i="42812"/>
  <c r="C348" i="42812"/>
  <c r="D348" i="42812"/>
  <c r="E348" i="42812"/>
  <c r="F348" i="42812"/>
  <c r="G348" i="42812"/>
  <c r="H348" i="42812"/>
  <c r="I348" i="42812"/>
  <c r="J348" i="42812"/>
  <c r="K348" i="42812" a="1"/>
  <c r="K348" i="42812" s="1"/>
  <c r="L348" i="42812"/>
  <c r="M348" i="42812"/>
  <c r="N348" i="42812"/>
  <c r="B349" i="42812"/>
  <c r="C349" i="42812"/>
  <c r="D349" i="42812"/>
  <c r="E349" i="42812"/>
  <c r="F349" i="42812"/>
  <c r="G349" i="42812"/>
  <c r="H349" i="42812"/>
  <c r="I349" i="42812"/>
  <c r="J349" i="42812"/>
  <c r="K349" i="42812" a="1"/>
  <c r="K349" i="42812" s="1"/>
  <c r="L349" i="42812"/>
  <c r="M349" i="42812"/>
  <c r="N349" i="42812"/>
  <c r="B350" i="42812"/>
  <c r="C350" i="42812"/>
  <c r="D350" i="42812"/>
  <c r="E350" i="42812"/>
  <c r="F350" i="42812"/>
  <c r="G350" i="42812"/>
  <c r="H350" i="42812"/>
  <c r="I350" i="42812"/>
  <c r="J350" i="42812"/>
  <c r="K350" i="42812" a="1"/>
  <c r="K350" i="42812" s="1"/>
  <c r="L350" i="42812"/>
  <c r="M350" i="42812"/>
  <c r="N350" i="42812"/>
  <c r="B292" i="42812"/>
  <c r="C292" i="42812"/>
  <c r="D292" i="42812"/>
  <c r="E292" i="42812"/>
  <c r="F292" i="42812"/>
  <c r="G292" i="42812"/>
  <c r="H292" i="42812"/>
  <c r="I292" i="42812"/>
  <c r="J292" i="42812"/>
  <c r="K292" i="42812" a="1"/>
  <c r="K292" i="42812" s="1"/>
  <c r="L292" i="42812"/>
  <c r="M292" i="42812"/>
  <c r="N292" i="42812"/>
  <c r="B293" i="42812"/>
  <c r="C293" i="42812"/>
  <c r="D293" i="42812"/>
  <c r="E293" i="42812"/>
  <c r="F293" i="42812"/>
  <c r="G293" i="42812"/>
  <c r="H293" i="42812"/>
  <c r="I293" i="42812"/>
  <c r="J293" i="42812"/>
  <c r="K293" i="42812" a="1"/>
  <c r="K293" i="42812" s="1"/>
  <c r="L293" i="42812"/>
  <c r="M293" i="42812"/>
  <c r="N293" i="42812"/>
  <c r="B294" i="42812"/>
  <c r="C294" i="42812"/>
  <c r="D294" i="42812"/>
  <c r="E294" i="42812"/>
  <c r="F294" i="42812"/>
  <c r="G294" i="42812"/>
  <c r="H294" i="42812"/>
  <c r="I294" i="42812"/>
  <c r="J294" i="42812"/>
  <c r="K294" i="42812" a="1"/>
  <c r="K294" i="42812" s="1"/>
  <c r="L294" i="42812"/>
  <c r="M294" i="42812"/>
  <c r="N294" i="42812"/>
  <c r="B295" i="42812"/>
  <c r="C295" i="42812"/>
  <c r="D295" i="42812"/>
  <c r="E295" i="42812"/>
  <c r="F295" i="42812"/>
  <c r="G295" i="42812"/>
  <c r="H295" i="42812"/>
  <c r="I295" i="42812"/>
  <c r="J295" i="42812"/>
  <c r="K295" i="42812" a="1"/>
  <c r="K295" i="42812" s="1"/>
  <c r="L295" i="42812"/>
  <c r="M295" i="42812"/>
  <c r="N295" i="42812"/>
  <c r="B296" i="42812"/>
  <c r="C296" i="42812"/>
  <c r="D296" i="42812"/>
  <c r="E296" i="42812"/>
  <c r="F296" i="42812"/>
  <c r="G296" i="42812"/>
  <c r="H296" i="42812"/>
  <c r="I296" i="42812"/>
  <c r="J296" i="42812"/>
  <c r="K296" i="42812" a="1"/>
  <c r="K296" i="42812" s="1"/>
  <c r="L296" i="42812"/>
  <c r="M296" i="42812"/>
  <c r="N296" i="42812"/>
  <c r="B297" i="42812"/>
  <c r="C297" i="42812"/>
  <c r="D297" i="42812"/>
  <c r="E297" i="42812"/>
  <c r="F297" i="42812"/>
  <c r="G297" i="42812"/>
  <c r="H297" i="42812"/>
  <c r="I297" i="42812"/>
  <c r="J297" i="42812"/>
  <c r="K297" i="42812" a="1"/>
  <c r="K297" i="42812" s="1"/>
  <c r="L297" i="42812"/>
  <c r="M297" i="42812"/>
  <c r="N297" i="42812"/>
  <c r="B298" i="42812"/>
  <c r="C298" i="42812"/>
  <c r="D298" i="42812"/>
  <c r="E298" i="42812"/>
  <c r="F298" i="42812"/>
  <c r="G298" i="42812"/>
  <c r="H298" i="42812"/>
  <c r="I298" i="42812"/>
  <c r="J298" i="42812"/>
  <c r="K298" i="42812" a="1"/>
  <c r="K298" i="42812" s="1"/>
  <c r="L298" i="42812"/>
  <c r="M298" i="42812"/>
  <c r="N298" i="42812"/>
  <c r="B299" i="42812"/>
  <c r="C299" i="42812"/>
  <c r="D299" i="42812"/>
  <c r="E299" i="42812"/>
  <c r="F299" i="42812"/>
  <c r="G299" i="42812"/>
  <c r="H299" i="42812"/>
  <c r="I299" i="42812"/>
  <c r="J299" i="42812"/>
  <c r="K299" i="42812" a="1"/>
  <c r="K299" i="42812" s="1"/>
  <c r="L299" i="42812"/>
  <c r="M299" i="42812"/>
  <c r="N299" i="42812"/>
  <c r="B300" i="42812"/>
  <c r="C300" i="42812"/>
  <c r="D300" i="42812"/>
  <c r="E300" i="42812"/>
  <c r="F300" i="42812"/>
  <c r="G300" i="42812"/>
  <c r="H300" i="42812"/>
  <c r="I300" i="42812"/>
  <c r="J300" i="42812"/>
  <c r="K300" i="42812" a="1"/>
  <c r="K300" i="42812" s="1"/>
  <c r="L300" i="42812"/>
  <c r="M300" i="42812"/>
  <c r="N300" i="42812"/>
  <c r="B301" i="42812"/>
  <c r="C301" i="42812"/>
  <c r="D301" i="42812"/>
  <c r="E301" i="42812"/>
  <c r="F301" i="42812"/>
  <c r="G301" i="42812"/>
  <c r="H301" i="42812"/>
  <c r="I301" i="42812"/>
  <c r="J301" i="42812"/>
  <c r="K301" i="42812" a="1"/>
  <c r="K301" i="42812" s="1"/>
  <c r="L301" i="42812"/>
  <c r="M301" i="42812"/>
  <c r="N301" i="42812"/>
  <c r="B302" i="42812"/>
  <c r="C302" i="42812"/>
  <c r="D302" i="42812"/>
  <c r="E302" i="42812"/>
  <c r="F302" i="42812"/>
  <c r="G302" i="42812"/>
  <c r="H302" i="42812"/>
  <c r="I302" i="42812"/>
  <c r="J302" i="42812"/>
  <c r="K302" i="42812" a="1"/>
  <c r="K302" i="42812" s="1"/>
  <c r="L302" i="42812"/>
  <c r="M302" i="42812"/>
  <c r="N302" i="42812"/>
  <c r="B303" i="42812"/>
  <c r="C303" i="42812"/>
  <c r="D303" i="42812"/>
  <c r="E303" i="42812"/>
  <c r="F303" i="42812"/>
  <c r="G303" i="42812"/>
  <c r="H303" i="42812"/>
  <c r="I303" i="42812"/>
  <c r="J303" i="42812"/>
  <c r="K303" i="42812" a="1"/>
  <c r="K303" i="42812" s="1"/>
  <c r="L303" i="42812"/>
  <c r="M303" i="42812"/>
  <c r="N303" i="42812"/>
  <c r="B304" i="42812"/>
  <c r="C304" i="42812"/>
  <c r="D304" i="42812"/>
  <c r="E304" i="42812"/>
  <c r="F304" i="42812"/>
  <c r="G304" i="42812"/>
  <c r="H304" i="42812"/>
  <c r="I304" i="42812"/>
  <c r="J304" i="42812"/>
  <c r="K304" i="42812" a="1"/>
  <c r="K304" i="42812" s="1"/>
  <c r="L304" i="42812"/>
  <c r="M304" i="42812"/>
  <c r="N304" i="42812"/>
  <c r="B305" i="42812"/>
  <c r="C305" i="42812"/>
  <c r="D305" i="42812"/>
  <c r="E305" i="42812"/>
  <c r="F305" i="42812"/>
  <c r="G305" i="42812"/>
  <c r="H305" i="42812"/>
  <c r="I305" i="42812"/>
  <c r="J305" i="42812"/>
  <c r="K305" i="42812" a="1"/>
  <c r="K305" i="42812" s="1"/>
  <c r="L305" i="42812"/>
  <c r="M305" i="42812"/>
  <c r="N305" i="42812"/>
  <c r="B306" i="42812"/>
  <c r="C306" i="42812"/>
  <c r="D306" i="42812"/>
  <c r="E306" i="42812"/>
  <c r="F306" i="42812"/>
  <c r="G306" i="42812"/>
  <c r="H306" i="42812"/>
  <c r="I306" i="42812"/>
  <c r="J306" i="42812"/>
  <c r="K306" i="42812" a="1"/>
  <c r="K306" i="42812" s="1"/>
  <c r="L306" i="42812"/>
  <c r="M306" i="42812"/>
  <c r="N306" i="42812"/>
  <c r="B307" i="42812"/>
  <c r="C307" i="42812"/>
  <c r="D307" i="42812"/>
  <c r="E307" i="42812"/>
  <c r="F307" i="42812"/>
  <c r="G307" i="42812"/>
  <c r="H307" i="42812"/>
  <c r="I307" i="42812"/>
  <c r="J307" i="42812"/>
  <c r="K307" i="42812" a="1"/>
  <c r="K307" i="42812" s="1"/>
  <c r="L307" i="42812"/>
  <c r="M307" i="42812"/>
  <c r="N307" i="42812"/>
  <c r="B308" i="42812"/>
  <c r="C308" i="42812"/>
  <c r="D308" i="42812"/>
  <c r="E308" i="42812"/>
  <c r="F308" i="42812"/>
  <c r="G308" i="42812"/>
  <c r="H308" i="42812"/>
  <c r="I308" i="42812"/>
  <c r="J308" i="42812"/>
  <c r="K308" i="42812" a="1"/>
  <c r="K308" i="42812" s="1"/>
  <c r="L308" i="42812"/>
  <c r="M308" i="42812"/>
  <c r="N308" i="42812"/>
  <c r="B309" i="42812"/>
  <c r="C309" i="42812"/>
  <c r="D309" i="42812"/>
  <c r="E309" i="42812"/>
  <c r="F309" i="42812"/>
  <c r="G309" i="42812"/>
  <c r="H309" i="42812"/>
  <c r="I309" i="42812"/>
  <c r="J309" i="42812"/>
  <c r="K309" i="42812" a="1"/>
  <c r="K309" i="42812" s="1"/>
  <c r="L309" i="42812"/>
  <c r="M309" i="42812"/>
  <c r="N309" i="42812"/>
  <c r="B310" i="42812"/>
  <c r="C310" i="42812"/>
  <c r="D310" i="42812"/>
  <c r="E310" i="42812"/>
  <c r="F310" i="42812"/>
  <c r="G310" i="42812"/>
  <c r="H310" i="42812"/>
  <c r="I310" i="42812"/>
  <c r="J310" i="42812"/>
  <c r="K310" i="42812" a="1"/>
  <c r="K310" i="42812" s="1"/>
  <c r="L310" i="42812"/>
  <c r="M310" i="42812"/>
  <c r="N310" i="42812"/>
  <c r="B311" i="42812"/>
  <c r="C311" i="42812"/>
  <c r="D311" i="42812"/>
  <c r="E311" i="42812"/>
  <c r="F311" i="42812"/>
  <c r="G311" i="42812"/>
  <c r="H311" i="42812"/>
  <c r="I311" i="42812"/>
  <c r="J311" i="42812"/>
  <c r="K311" i="42812" a="1"/>
  <c r="K311" i="42812" s="1"/>
  <c r="L311" i="42812"/>
  <c r="M311" i="42812"/>
  <c r="N311" i="42812"/>
  <c r="B312" i="42812"/>
  <c r="C312" i="42812"/>
  <c r="D312" i="42812"/>
  <c r="E312" i="42812"/>
  <c r="F312" i="42812"/>
  <c r="G312" i="42812"/>
  <c r="H312" i="42812"/>
  <c r="I312" i="42812"/>
  <c r="J312" i="42812"/>
  <c r="K312" i="42812" a="1"/>
  <c r="K312" i="42812" s="1"/>
  <c r="L312" i="42812"/>
  <c r="M312" i="42812"/>
  <c r="N312" i="42812"/>
  <c r="B313" i="42812"/>
  <c r="C313" i="42812"/>
  <c r="D313" i="42812"/>
  <c r="E313" i="42812"/>
  <c r="F313" i="42812"/>
  <c r="G313" i="42812"/>
  <c r="H313" i="42812"/>
  <c r="I313" i="42812"/>
  <c r="J313" i="42812"/>
  <c r="K313" i="42812" a="1"/>
  <c r="K313" i="42812" s="1"/>
  <c r="L313" i="42812"/>
  <c r="M313" i="42812"/>
  <c r="N313" i="42812"/>
  <c r="B314" i="42812"/>
  <c r="C314" i="42812"/>
  <c r="D314" i="42812"/>
  <c r="E314" i="42812"/>
  <c r="F314" i="42812"/>
  <c r="G314" i="42812"/>
  <c r="H314" i="42812"/>
  <c r="I314" i="42812"/>
  <c r="J314" i="42812"/>
  <c r="K314" i="42812" a="1"/>
  <c r="K314" i="42812" s="1"/>
  <c r="L314" i="42812"/>
  <c r="M314" i="42812"/>
  <c r="N314" i="42812"/>
  <c r="B315" i="42812"/>
  <c r="C315" i="42812"/>
  <c r="D315" i="42812"/>
  <c r="E315" i="42812"/>
  <c r="F315" i="42812"/>
  <c r="G315" i="42812"/>
  <c r="H315" i="42812"/>
  <c r="I315" i="42812"/>
  <c r="J315" i="42812"/>
  <c r="K315" i="42812" a="1"/>
  <c r="K315" i="42812" s="1"/>
  <c r="L315" i="42812"/>
  <c r="M315" i="42812"/>
  <c r="N315" i="42812"/>
  <c r="B316" i="42812"/>
  <c r="C316" i="42812"/>
  <c r="D316" i="42812"/>
  <c r="E316" i="42812"/>
  <c r="F316" i="42812"/>
  <c r="G316" i="42812"/>
  <c r="H316" i="42812"/>
  <c r="I316" i="42812"/>
  <c r="J316" i="42812"/>
  <c r="K316" i="42812" a="1"/>
  <c r="K316" i="42812" s="1"/>
  <c r="L316" i="42812"/>
  <c r="M316" i="42812"/>
  <c r="N316" i="42812"/>
  <c r="B317" i="42812"/>
  <c r="C317" i="42812"/>
  <c r="D317" i="42812"/>
  <c r="E317" i="42812"/>
  <c r="F317" i="42812"/>
  <c r="G317" i="42812"/>
  <c r="H317" i="42812"/>
  <c r="I317" i="42812"/>
  <c r="J317" i="42812"/>
  <c r="K317" i="42812" a="1"/>
  <c r="K317" i="42812" s="1"/>
  <c r="L317" i="42812"/>
  <c r="M317" i="42812"/>
  <c r="N317" i="42812"/>
  <c r="B318" i="42812"/>
  <c r="C318" i="42812"/>
  <c r="D318" i="42812"/>
  <c r="E318" i="42812"/>
  <c r="F318" i="42812"/>
  <c r="G318" i="42812"/>
  <c r="H318" i="42812"/>
  <c r="I318" i="42812"/>
  <c r="J318" i="42812"/>
  <c r="K318" i="42812" a="1"/>
  <c r="K318" i="42812" s="1"/>
  <c r="L318" i="42812"/>
  <c r="M318" i="42812"/>
  <c r="N318" i="42812"/>
  <c r="B319" i="42812"/>
  <c r="C319" i="42812"/>
  <c r="D319" i="42812"/>
  <c r="E319" i="42812"/>
  <c r="F319" i="42812"/>
  <c r="G319" i="42812"/>
  <c r="H319" i="42812"/>
  <c r="I319" i="42812"/>
  <c r="J319" i="42812"/>
  <c r="K319" i="42812" a="1"/>
  <c r="K319" i="42812" s="1"/>
  <c r="L319" i="42812"/>
  <c r="M319" i="42812"/>
  <c r="N319" i="42812"/>
  <c r="B320" i="42812"/>
  <c r="C320" i="42812"/>
  <c r="D320" i="42812"/>
  <c r="E320" i="42812"/>
  <c r="F320" i="42812"/>
  <c r="G320" i="42812"/>
  <c r="H320" i="42812"/>
  <c r="I320" i="42812"/>
  <c r="J320" i="42812"/>
  <c r="K320" i="42812" a="1"/>
  <c r="K320" i="42812" s="1"/>
  <c r="L320" i="42812"/>
  <c r="M320" i="42812"/>
  <c r="N320" i="42812"/>
  <c r="B262" i="42812"/>
  <c r="C262" i="42812"/>
  <c r="D262" i="42812"/>
  <c r="E262" i="42812"/>
  <c r="F262" i="42812"/>
  <c r="G262" i="42812"/>
  <c r="H262" i="42812"/>
  <c r="I262" i="42812"/>
  <c r="J262" i="42812"/>
  <c r="K262" i="42812" a="1"/>
  <c r="K262" i="42812" s="1"/>
  <c r="L262" i="42812"/>
  <c r="M262" i="42812"/>
  <c r="N262" i="42812"/>
  <c r="B263" i="42812"/>
  <c r="C263" i="42812"/>
  <c r="D263" i="42812"/>
  <c r="E263" i="42812"/>
  <c r="F263" i="42812"/>
  <c r="G263" i="42812"/>
  <c r="H263" i="42812"/>
  <c r="I263" i="42812"/>
  <c r="J263" i="42812"/>
  <c r="K263" i="42812" a="1"/>
  <c r="K263" i="42812" s="1"/>
  <c r="L263" i="42812"/>
  <c r="M263" i="42812"/>
  <c r="N263" i="42812"/>
  <c r="B264" i="42812"/>
  <c r="C264" i="42812"/>
  <c r="D264" i="42812"/>
  <c r="E264" i="42812"/>
  <c r="F264" i="42812"/>
  <c r="G264" i="42812"/>
  <c r="H264" i="42812"/>
  <c r="I264" i="42812"/>
  <c r="J264" i="42812"/>
  <c r="K264" i="42812" a="1"/>
  <c r="K264" i="42812" s="1"/>
  <c r="L264" i="42812"/>
  <c r="M264" i="42812"/>
  <c r="N264" i="42812"/>
  <c r="B265" i="42812"/>
  <c r="C265" i="42812"/>
  <c r="D265" i="42812"/>
  <c r="E265" i="42812"/>
  <c r="F265" i="42812"/>
  <c r="G265" i="42812"/>
  <c r="H265" i="42812"/>
  <c r="I265" i="42812"/>
  <c r="J265" i="42812"/>
  <c r="K265" i="42812" a="1"/>
  <c r="K265" i="42812" s="1"/>
  <c r="L265" i="42812"/>
  <c r="M265" i="42812"/>
  <c r="N265" i="42812"/>
  <c r="B266" i="42812"/>
  <c r="C266" i="42812"/>
  <c r="D266" i="42812"/>
  <c r="E266" i="42812"/>
  <c r="F266" i="42812"/>
  <c r="G266" i="42812"/>
  <c r="H266" i="42812"/>
  <c r="I266" i="42812"/>
  <c r="J266" i="42812"/>
  <c r="K266" i="42812" a="1"/>
  <c r="K266" i="42812" s="1"/>
  <c r="L266" i="42812"/>
  <c r="M266" i="42812"/>
  <c r="N266" i="42812"/>
  <c r="B267" i="42812"/>
  <c r="C267" i="42812"/>
  <c r="D267" i="42812"/>
  <c r="E267" i="42812"/>
  <c r="F267" i="42812"/>
  <c r="G267" i="42812"/>
  <c r="H267" i="42812"/>
  <c r="I267" i="42812"/>
  <c r="J267" i="42812"/>
  <c r="K267" i="42812" a="1"/>
  <c r="K267" i="42812" s="1"/>
  <c r="L267" i="42812"/>
  <c r="M267" i="42812"/>
  <c r="N267" i="42812"/>
  <c r="B268" i="42812"/>
  <c r="C268" i="42812"/>
  <c r="D268" i="42812"/>
  <c r="E268" i="42812"/>
  <c r="F268" i="42812"/>
  <c r="G268" i="42812"/>
  <c r="H268" i="42812"/>
  <c r="I268" i="42812"/>
  <c r="J268" i="42812"/>
  <c r="K268" i="42812" a="1"/>
  <c r="K268" i="42812" s="1"/>
  <c r="L268" i="42812"/>
  <c r="M268" i="42812"/>
  <c r="N268" i="42812"/>
  <c r="B269" i="42812"/>
  <c r="C269" i="42812"/>
  <c r="D269" i="42812"/>
  <c r="E269" i="42812"/>
  <c r="F269" i="42812"/>
  <c r="G269" i="42812"/>
  <c r="H269" i="42812"/>
  <c r="I269" i="42812"/>
  <c r="J269" i="42812"/>
  <c r="K269" i="42812" a="1"/>
  <c r="K269" i="42812" s="1"/>
  <c r="L269" i="42812"/>
  <c r="M269" i="42812"/>
  <c r="N269" i="42812"/>
  <c r="B270" i="42812"/>
  <c r="C270" i="42812"/>
  <c r="D270" i="42812"/>
  <c r="E270" i="42812"/>
  <c r="F270" i="42812"/>
  <c r="G270" i="42812"/>
  <c r="H270" i="42812"/>
  <c r="I270" i="42812"/>
  <c r="J270" i="42812"/>
  <c r="K270" i="42812" a="1"/>
  <c r="K270" i="42812" s="1"/>
  <c r="L270" i="42812"/>
  <c r="M270" i="42812"/>
  <c r="N270" i="42812"/>
  <c r="B271" i="42812"/>
  <c r="C271" i="42812"/>
  <c r="D271" i="42812"/>
  <c r="E271" i="42812"/>
  <c r="F271" i="42812"/>
  <c r="G271" i="42812"/>
  <c r="H271" i="42812"/>
  <c r="I271" i="42812"/>
  <c r="J271" i="42812"/>
  <c r="K271" i="42812" a="1"/>
  <c r="K271" i="42812" s="1"/>
  <c r="L271" i="42812"/>
  <c r="M271" i="42812"/>
  <c r="N271" i="42812"/>
  <c r="B272" i="42812"/>
  <c r="C272" i="42812"/>
  <c r="D272" i="42812"/>
  <c r="E272" i="42812"/>
  <c r="F272" i="42812"/>
  <c r="G272" i="42812"/>
  <c r="H272" i="42812"/>
  <c r="I272" i="42812"/>
  <c r="J272" i="42812"/>
  <c r="K272" i="42812" a="1"/>
  <c r="K272" i="42812" s="1"/>
  <c r="L272" i="42812"/>
  <c r="M272" i="42812"/>
  <c r="N272" i="42812"/>
  <c r="B273" i="42812"/>
  <c r="C273" i="42812"/>
  <c r="D273" i="42812"/>
  <c r="E273" i="42812"/>
  <c r="F273" i="42812"/>
  <c r="G273" i="42812"/>
  <c r="H273" i="42812"/>
  <c r="I273" i="42812"/>
  <c r="J273" i="42812"/>
  <c r="K273" i="42812" a="1"/>
  <c r="K273" i="42812" s="1"/>
  <c r="L273" i="42812"/>
  <c r="M273" i="42812"/>
  <c r="N273" i="42812"/>
  <c r="B274" i="42812"/>
  <c r="C274" i="42812"/>
  <c r="D274" i="42812"/>
  <c r="E274" i="42812"/>
  <c r="F274" i="42812"/>
  <c r="G274" i="42812"/>
  <c r="H274" i="42812"/>
  <c r="I274" i="42812"/>
  <c r="J274" i="42812"/>
  <c r="K274" i="42812" a="1"/>
  <c r="K274" i="42812" s="1"/>
  <c r="L274" i="42812"/>
  <c r="M274" i="42812"/>
  <c r="N274" i="42812"/>
  <c r="B275" i="42812"/>
  <c r="C275" i="42812"/>
  <c r="D275" i="42812"/>
  <c r="E275" i="42812"/>
  <c r="F275" i="42812"/>
  <c r="G275" i="42812"/>
  <c r="H275" i="42812"/>
  <c r="I275" i="42812"/>
  <c r="J275" i="42812"/>
  <c r="K275" i="42812" a="1"/>
  <c r="K275" i="42812" s="1"/>
  <c r="L275" i="42812"/>
  <c r="M275" i="42812"/>
  <c r="N275" i="42812"/>
  <c r="B276" i="42812"/>
  <c r="C276" i="42812"/>
  <c r="D276" i="42812"/>
  <c r="E276" i="42812"/>
  <c r="F276" i="42812"/>
  <c r="G276" i="42812"/>
  <c r="H276" i="42812"/>
  <c r="I276" i="42812"/>
  <c r="J276" i="42812"/>
  <c r="K276" i="42812" a="1"/>
  <c r="K276" i="42812" s="1"/>
  <c r="L276" i="42812"/>
  <c r="M276" i="42812"/>
  <c r="N276" i="42812"/>
  <c r="B277" i="42812"/>
  <c r="C277" i="42812"/>
  <c r="D277" i="42812"/>
  <c r="E277" i="42812"/>
  <c r="F277" i="42812"/>
  <c r="G277" i="42812"/>
  <c r="H277" i="42812"/>
  <c r="I277" i="42812"/>
  <c r="J277" i="42812"/>
  <c r="K277" i="42812" a="1"/>
  <c r="K277" i="42812" s="1"/>
  <c r="L277" i="42812"/>
  <c r="M277" i="42812"/>
  <c r="N277" i="42812"/>
  <c r="B278" i="42812"/>
  <c r="C278" i="42812"/>
  <c r="D278" i="42812"/>
  <c r="E278" i="42812"/>
  <c r="F278" i="42812"/>
  <c r="G278" i="42812"/>
  <c r="H278" i="42812"/>
  <c r="I278" i="42812"/>
  <c r="J278" i="42812"/>
  <c r="K278" i="42812" a="1"/>
  <c r="K278" i="42812" s="1"/>
  <c r="L278" i="42812"/>
  <c r="M278" i="42812"/>
  <c r="N278" i="42812"/>
  <c r="B279" i="42812"/>
  <c r="C279" i="42812"/>
  <c r="D279" i="42812"/>
  <c r="E279" i="42812"/>
  <c r="F279" i="42812"/>
  <c r="G279" i="42812"/>
  <c r="H279" i="42812"/>
  <c r="I279" i="42812"/>
  <c r="J279" i="42812"/>
  <c r="K279" i="42812" a="1"/>
  <c r="K279" i="42812" s="1"/>
  <c r="L279" i="42812"/>
  <c r="M279" i="42812"/>
  <c r="N279" i="42812"/>
  <c r="B280" i="42812"/>
  <c r="C280" i="42812"/>
  <c r="D280" i="42812"/>
  <c r="E280" i="42812"/>
  <c r="F280" i="42812"/>
  <c r="G280" i="42812"/>
  <c r="H280" i="42812"/>
  <c r="I280" i="42812"/>
  <c r="J280" i="42812"/>
  <c r="K280" i="42812" a="1"/>
  <c r="K280" i="42812" s="1"/>
  <c r="L280" i="42812"/>
  <c r="M280" i="42812"/>
  <c r="N280" i="42812"/>
  <c r="B281" i="42812"/>
  <c r="C281" i="42812"/>
  <c r="D281" i="42812"/>
  <c r="E281" i="42812"/>
  <c r="F281" i="42812"/>
  <c r="G281" i="42812"/>
  <c r="H281" i="42812"/>
  <c r="I281" i="42812"/>
  <c r="J281" i="42812"/>
  <c r="K281" i="42812" a="1"/>
  <c r="K281" i="42812" s="1"/>
  <c r="L281" i="42812"/>
  <c r="M281" i="42812"/>
  <c r="N281" i="42812"/>
  <c r="B282" i="42812"/>
  <c r="C282" i="42812"/>
  <c r="D282" i="42812"/>
  <c r="E282" i="42812"/>
  <c r="F282" i="42812"/>
  <c r="G282" i="42812"/>
  <c r="H282" i="42812"/>
  <c r="I282" i="42812"/>
  <c r="J282" i="42812"/>
  <c r="K282" i="42812" a="1"/>
  <c r="K282" i="42812" s="1"/>
  <c r="L282" i="42812"/>
  <c r="M282" i="42812"/>
  <c r="N282" i="42812"/>
  <c r="B283" i="42812"/>
  <c r="C283" i="42812"/>
  <c r="D283" i="42812"/>
  <c r="E283" i="42812"/>
  <c r="F283" i="42812"/>
  <c r="G283" i="42812"/>
  <c r="H283" i="42812"/>
  <c r="I283" i="42812"/>
  <c r="J283" i="42812"/>
  <c r="K283" i="42812" a="1"/>
  <c r="K283" i="42812" s="1"/>
  <c r="L283" i="42812"/>
  <c r="M283" i="42812"/>
  <c r="N283" i="42812"/>
  <c r="B284" i="42812"/>
  <c r="C284" i="42812"/>
  <c r="D284" i="42812"/>
  <c r="E284" i="42812"/>
  <c r="F284" i="42812"/>
  <c r="G284" i="42812"/>
  <c r="H284" i="42812"/>
  <c r="I284" i="42812"/>
  <c r="J284" i="42812"/>
  <c r="K284" i="42812" a="1"/>
  <c r="K284" i="42812" s="1"/>
  <c r="L284" i="42812"/>
  <c r="M284" i="42812"/>
  <c r="N284" i="42812"/>
  <c r="B285" i="42812"/>
  <c r="C285" i="42812"/>
  <c r="D285" i="42812"/>
  <c r="E285" i="42812"/>
  <c r="F285" i="42812"/>
  <c r="G285" i="42812"/>
  <c r="H285" i="42812"/>
  <c r="I285" i="42812"/>
  <c r="J285" i="42812"/>
  <c r="K285" i="42812" a="1"/>
  <c r="K285" i="42812" s="1"/>
  <c r="L285" i="42812"/>
  <c r="M285" i="42812"/>
  <c r="N285" i="42812"/>
  <c r="B286" i="42812"/>
  <c r="C286" i="42812"/>
  <c r="D286" i="42812"/>
  <c r="E286" i="42812"/>
  <c r="F286" i="42812"/>
  <c r="G286" i="42812"/>
  <c r="H286" i="42812"/>
  <c r="I286" i="42812"/>
  <c r="J286" i="42812"/>
  <c r="K286" i="42812" a="1"/>
  <c r="K286" i="42812" s="1"/>
  <c r="L286" i="42812"/>
  <c r="M286" i="42812"/>
  <c r="N286" i="42812"/>
  <c r="B287" i="42812"/>
  <c r="C287" i="42812"/>
  <c r="D287" i="42812"/>
  <c r="E287" i="42812"/>
  <c r="F287" i="42812"/>
  <c r="G287" i="42812"/>
  <c r="H287" i="42812"/>
  <c r="I287" i="42812"/>
  <c r="J287" i="42812"/>
  <c r="K287" i="42812" a="1"/>
  <c r="K287" i="42812" s="1"/>
  <c r="L287" i="42812"/>
  <c r="M287" i="42812"/>
  <c r="N287" i="42812"/>
  <c r="B288" i="42812"/>
  <c r="C288" i="42812"/>
  <c r="D288" i="42812"/>
  <c r="E288" i="42812"/>
  <c r="F288" i="42812"/>
  <c r="G288" i="42812"/>
  <c r="H288" i="42812"/>
  <c r="I288" i="42812"/>
  <c r="J288" i="42812"/>
  <c r="K288" i="42812" a="1"/>
  <c r="K288" i="42812" s="1"/>
  <c r="L288" i="42812"/>
  <c r="M288" i="42812"/>
  <c r="N288" i="42812"/>
  <c r="B289" i="42812"/>
  <c r="C289" i="42812"/>
  <c r="D289" i="42812"/>
  <c r="E289" i="42812"/>
  <c r="F289" i="42812"/>
  <c r="G289" i="42812"/>
  <c r="H289" i="42812"/>
  <c r="I289" i="42812"/>
  <c r="J289" i="42812"/>
  <c r="K289" i="42812" a="1"/>
  <c r="K289" i="42812" s="1"/>
  <c r="L289" i="42812"/>
  <c r="M289" i="42812"/>
  <c r="N289" i="42812"/>
  <c r="B290" i="42812"/>
  <c r="C290" i="42812"/>
  <c r="D290" i="42812"/>
  <c r="E290" i="42812"/>
  <c r="F290" i="42812"/>
  <c r="G290" i="42812"/>
  <c r="H290" i="42812"/>
  <c r="I290" i="42812"/>
  <c r="J290" i="42812"/>
  <c r="K290" i="42812" a="1"/>
  <c r="K290" i="42812" s="1"/>
  <c r="L290" i="42812"/>
  <c r="M290" i="42812"/>
  <c r="N290" i="42812"/>
  <c r="B232" i="42812"/>
  <c r="C232" i="42812"/>
  <c r="D232" i="42812"/>
  <c r="E232" i="42812"/>
  <c r="F232" i="42812"/>
  <c r="G232" i="42812"/>
  <c r="H232" i="42812"/>
  <c r="I232" i="42812"/>
  <c r="J232" i="42812"/>
  <c r="K232" i="42812" a="1"/>
  <c r="K232" i="42812" s="1"/>
  <c r="L232" i="42812"/>
  <c r="M232" i="42812"/>
  <c r="N232" i="42812"/>
  <c r="B233" i="42812"/>
  <c r="C233" i="42812"/>
  <c r="D233" i="42812"/>
  <c r="E233" i="42812"/>
  <c r="F233" i="42812"/>
  <c r="G233" i="42812"/>
  <c r="H233" i="42812"/>
  <c r="I233" i="42812"/>
  <c r="J233" i="42812"/>
  <c r="K233" i="42812" a="1"/>
  <c r="K233" i="42812" s="1"/>
  <c r="L233" i="42812"/>
  <c r="M233" i="42812"/>
  <c r="N233" i="42812"/>
  <c r="B234" i="42812"/>
  <c r="C234" i="42812"/>
  <c r="D234" i="42812"/>
  <c r="E234" i="42812"/>
  <c r="F234" i="42812"/>
  <c r="G234" i="42812"/>
  <c r="H234" i="42812"/>
  <c r="I234" i="42812"/>
  <c r="J234" i="42812"/>
  <c r="K234" i="42812" a="1"/>
  <c r="K234" i="42812" s="1"/>
  <c r="L234" i="42812"/>
  <c r="M234" i="42812"/>
  <c r="N234" i="42812"/>
  <c r="B235" i="42812"/>
  <c r="C235" i="42812"/>
  <c r="D235" i="42812"/>
  <c r="E235" i="42812"/>
  <c r="F235" i="42812"/>
  <c r="G235" i="42812"/>
  <c r="H235" i="42812"/>
  <c r="I235" i="42812"/>
  <c r="J235" i="42812"/>
  <c r="K235" i="42812" a="1"/>
  <c r="K235" i="42812" s="1"/>
  <c r="L235" i="42812"/>
  <c r="M235" i="42812"/>
  <c r="N235" i="42812"/>
  <c r="B236" i="42812"/>
  <c r="C236" i="42812"/>
  <c r="D236" i="42812"/>
  <c r="E236" i="42812"/>
  <c r="F236" i="42812"/>
  <c r="G236" i="42812"/>
  <c r="H236" i="42812"/>
  <c r="I236" i="42812"/>
  <c r="J236" i="42812"/>
  <c r="K236" i="42812" a="1"/>
  <c r="K236" i="42812" s="1"/>
  <c r="L236" i="42812"/>
  <c r="M236" i="42812"/>
  <c r="N236" i="42812"/>
  <c r="B237" i="42812"/>
  <c r="C237" i="42812"/>
  <c r="D237" i="42812"/>
  <c r="E237" i="42812"/>
  <c r="F237" i="42812"/>
  <c r="G237" i="42812"/>
  <c r="H237" i="42812"/>
  <c r="I237" i="42812"/>
  <c r="J237" i="42812"/>
  <c r="K237" i="42812" a="1"/>
  <c r="K237" i="42812" s="1"/>
  <c r="L237" i="42812"/>
  <c r="M237" i="42812"/>
  <c r="N237" i="42812"/>
  <c r="B238" i="42812"/>
  <c r="C238" i="42812"/>
  <c r="D238" i="42812"/>
  <c r="E238" i="42812"/>
  <c r="F238" i="42812"/>
  <c r="G238" i="42812"/>
  <c r="H238" i="42812"/>
  <c r="I238" i="42812"/>
  <c r="J238" i="42812"/>
  <c r="K238" i="42812" a="1"/>
  <c r="K238" i="42812" s="1"/>
  <c r="L238" i="42812"/>
  <c r="M238" i="42812"/>
  <c r="N238" i="42812"/>
  <c r="B239" i="42812"/>
  <c r="C239" i="42812"/>
  <c r="D239" i="42812"/>
  <c r="E239" i="42812"/>
  <c r="F239" i="42812"/>
  <c r="G239" i="42812"/>
  <c r="H239" i="42812"/>
  <c r="I239" i="42812"/>
  <c r="J239" i="42812"/>
  <c r="K239" i="42812" a="1"/>
  <c r="K239" i="42812" s="1"/>
  <c r="L239" i="42812"/>
  <c r="M239" i="42812"/>
  <c r="N239" i="42812"/>
  <c r="B240" i="42812"/>
  <c r="C240" i="42812"/>
  <c r="D240" i="42812"/>
  <c r="E240" i="42812"/>
  <c r="F240" i="42812"/>
  <c r="G240" i="42812"/>
  <c r="H240" i="42812"/>
  <c r="I240" i="42812"/>
  <c r="J240" i="42812"/>
  <c r="K240" i="42812" a="1"/>
  <c r="K240" i="42812" s="1"/>
  <c r="L240" i="42812"/>
  <c r="M240" i="42812"/>
  <c r="N240" i="42812"/>
  <c r="B241" i="42812"/>
  <c r="C241" i="42812"/>
  <c r="D241" i="42812"/>
  <c r="E241" i="42812"/>
  <c r="F241" i="42812"/>
  <c r="G241" i="42812"/>
  <c r="H241" i="42812"/>
  <c r="I241" i="42812"/>
  <c r="J241" i="42812"/>
  <c r="K241" i="42812" a="1"/>
  <c r="K241" i="42812" s="1"/>
  <c r="L241" i="42812"/>
  <c r="M241" i="42812"/>
  <c r="N241" i="42812"/>
  <c r="B242" i="42812"/>
  <c r="C242" i="42812"/>
  <c r="D242" i="42812"/>
  <c r="E242" i="42812"/>
  <c r="F242" i="42812"/>
  <c r="G242" i="42812"/>
  <c r="H242" i="42812"/>
  <c r="I242" i="42812"/>
  <c r="J242" i="42812"/>
  <c r="K242" i="42812" a="1"/>
  <c r="K242" i="42812" s="1"/>
  <c r="L242" i="42812"/>
  <c r="M242" i="42812"/>
  <c r="N242" i="42812"/>
  <c r="B243" i="42812"/>
  <c r="C243" i="42812"/>
  <c r="D243" i="42812"/>
  <c r="E243" i="42812"/>
  <c r="F243" i="42812"/>
  <c r="G243" i="42812"/>
  <c r="H243" i="42812"/>
  <c r="I243" i="42812"/>
  <c r="J243" i="42812"/>
  <c r="K243" i="42812" a="1"/>
  <c r="K243" i="42812" s="1"/>
  <c r="L243" i="42812"/>
  <c r="M243" i="42812"/>
  <c r="N243" i="42812"/>
  <c r="B244" i="42812"/>
  <c r="C244" i="42812"/>
  <c r="D244" i="42812"/>
  <c r="E244" i="42812"/>
  <c r="F244" i="42812"/>
  <c r="G244" i="42812"/>
  <c r="H244" i="42812"/>
  <c r="I244" i="42812"/>
  <c r="J244" i="42812"/>
  <c r="K244" i="42812" a="1"/>
  <c r="K244" i="42812" s="1"/>
  <c r="L244" i="42812"/>
  <c r="M244" i="42812"/>
  <c r="N244" i="42812"/>
  <c r="B245" i="42812"/>
  <c r="C245" i="42812"/>
  <c r="D245" i="42812"/>
  <c r="E245" i="42812"/>
  <c r="F245" i="42812"/>
  <c r="G245" i="42812"/>
  <c r="H245" i="42812"/>
  <c r="I245" i="42812"/>
  <c r="J245" i="42812"/>
  <c r="K245" i="42812" a="1"/>
  <c r="K245" i="42812" s="1"/>
  <c r="L245" i="42812"/>
  <c r="M245" i="42812"/>
  <c r="N245" i="42812"/>
  <c r="B246" i="42812"/>
  <c r="C246" i="42812"/>
  <c r="D246" i="42812"/>
  <c r="E246" i="42812"/>
  <c r="F246" i="42812"/>
  <c r="G246" i="42812"/>
  <c r="H246" i="42812"/>
  <c r="I246" i="42812"/>
  <c r="J246" i="42812"/>
  <c r="K246" i="42812" a="1"/>
  <c r="K246" i="42812" s="1"/>
  <c r="L246" i="42812"/>
  <c r="M246" i="42812"/>
  <c r="N246" i="42812"/>
  <c r="B247" i="42812"/>
  <c r="C247" i="42812"/>
  <c r="D247" i="42812"/>
  <c r="E247" i="42812"/>
  <c r="F247" i="42812"/>
  <c r="G247" i="42812"/>
  <c r="H247" i="42812"/>
  <c r="I247" i="42812"/>
  <c r="J247" i="42812"/>
  <c r="K247" i="42812" a="1"/>
  <c r="K247" i="42812" s="1"/>
  <c r="L247" i="42812"/>
  <c r="M247" i="42812"/>
  <c r="N247" i="42812"/>
  <c r="B248" i="42812"/>
  <c r="C248" i="42812"/>
  <c r="D248" i="42812"/>
  <c r="E248" i="42812"/>
  <c r="F248" i="42812"/>
  <c r="G248" i="42812"/>
  <c r="H248" i="42812"/>
  <c r="I248" i="42812"/>
  <c r="J248" i="42812"/>
  <c r="K248" i="42812" a="1"/>
  <c r="K248" i="42812" s="1"/>
  <c r="L248" i="42812"/>
  <c r="M248" i="42812"/>
  <c r="N248" i="42812"/>
  <c r="B249" i="42812"/>
  <c r="C249" i="42812"/>
  <c r="D249" i="42812"/>
  <c r="E249" i="42812"/>
  <c r="F249" i="42812"/>
  <c r="G249" i="42812"/>
  <c r="H249" i="42812"/>
  <c r="I249" i="42812"/>
  <c r="J249" i="42812"/>
  <c r="K249" i="42812" a="1"/>
  <c r="K249" i="42812" s="1"/>
  <c r="L249" i="42812"/>
  <c r="M249" i="42812"/>
  <c r="N249" i="42812"/>
  <c r="B250" i="42812"/>
  <c r="C250" i="42812"/>
  <c r="D250" i="42812"/>
  <c r="E250" i="42812"/>
  <c r="F250" i="42812"/>
  <c r="G250" i="42812"/>
  <c r="H250" i="42812"/>
  <c r="I250" i="42812"/>
  <c r="J250" i="42812"/>
  <c r="K250" i="42812" a="1"/>
  <c r="K250" i="42812" s="1"/>
  <c r="L250" i="42812"/>
  <c r="M250" i="42812"/>
  <c r="N250" i="42812"/>
  <c r="B251" i="42812"/>
  <c r="C251" i="42812"/>
  <c r="D251" i="42812"/>
  <c r="E251" i="42812"/>
  <c r="F251" i="42812"/>
  <c r="G251" i="42812"/>
  <c r="H251" i="42812"/>
  <c r="I251" i="42812"/>
  <c r="J251" i="42812"/>
  <c r="K251" i="42812" a="1"/>
  <c r="K251" i="42812" s="1"/>
  <c r="L251" i="42812"/>
  <c r="M251" i="42812"/>
  <c r="N251" i="42812"/>
  <c r="B252" i="42812"/>
  <c r="C252" i="42812"/>
  <c r="D252" i="42812"/>
  <c r="E252" i="42812"/>
  <c r="F252" i="42812"/>
  <c r="G252" i="42812"/>
  <c r="H252" i="42812"/>
  <c r="I252" i="42812"/>
  <c r="J252" i="42812"/>
  <c r="K252" i="42812" a="1"/>
  <c r="K252" i="42812" s="1"/>
  <c r="L252" i="42812"/>
  <c r="M252" i="42812"/>
  <c r="N252" i="42812"/>
  <c r="B253" i="42812"/>
  <c r="C253" i="42812"/>
  <c r="D253" i="42812"/>
  <c r="E253" i="42812"/>
  <c r="F253" i="42812"/>
  <c r="G253" i="42812"/>
  <c r="H253" i="42812"/>
  <c r="I253" i="42812"/>
  <c r="J253" i="42812"/>
  <c r="K253" i="42812" a="1"/>
  <c r="K253" i="42812" s="1"/>
  <c r="L253" i="42812"/>
  <c r="M253" i="42812"/>
  <c r="N253" i="42812"/>
  <c r="B254" i="42812"/>
  <c r="C254" i="42812"/>
  <c r="D254" i="42812"/>
  <c r="E254" i="42812"/>
  <c r="F254" i="42812"/>
  <c r="G254" i="42812"/>
  <c r="H254" i="42812"/>
  <c r="I254" i="42812"/>
  <c r="J254" i="42812"/>
  <c r="K254" i="42812" a="1"/>
  <c r="K254" i="42812" s="1"/>
  <c r="L254" i="42812"/>
  <c r="M254" i="42812"/>
  <c r="N254" i="42812"/>
  <c r="B255" i="42812"/>
  <c r="C255" i="42812"/>
  <c r="D255" i="42812"/>
  <c r="E255" i="42812"/>
  <c r="F255" i="42812"/>
  <c r="G255" i="42812"/>
  <c r="H255" i="42812"/>
  <c r="I255" i="42812"/>
  <c r="J255" i="42812"/>
  <c r="K255" i="42812" a="1"/>
  <c r="K255" i="42812" s="1"/>
  <c r="L255" i="42812"/>
  <c r="M255" i="42812"/>
  <c r="N255" i="42812"/>
  <c r="B256" i="42812"/>
  <c r="C256" i="42812"/>
  <c r="D256" i="42812"/>
  <c r="E256" i="42812"/>
  <c r="F256" i="42812"/>
  <c r="G256" i="42812"/>
  <c r="H256" i="42812"/>
  <c r="I256" i="42812"/>
  <c r="J256" i="42812"/>
  <c r="K256" i="42812" a="1"/>
  <c r="K256" i="42812" s="1"/>
  <c r="L256" i="42812"/>
  <c r="M256" i="42812"/>
  <c r="N256" i="42812"/>
  <c r="B257" i="42812"/>
  <c r="C257" i="42812"/>
  <c r="D257" i="42812"/>
  <c r="E257" i="42812"/>
  <c r="F257" i="42812"/>
  <c r="G257" i="42812"/>
  <c r="H257" i="42812"/>
  <c r="I257" i="42812"/>
  <c r="J257" i="42812"/>
  <c r="K257" i="42812" a="1"/>
  <c r="K257" i="42812" s="1"/>
  <c r="L257" i="42812"/>
  <c r="M257" i="42812"/>
  <c r="N257" i="42812"/>
  <c r="B258" i="42812"/>
  <c r="C258" i="42812"/>
  <c r="D258" i="42812"/>
  <c r="E258" i="42812"/>
  <c r="F258" i="42812"/>
  <c r="G258" i="42812"/>
  <c r="H258" i="42812"/>
  <c r="I258" i="42812"/>
  <c r="J258" i="42812"/>
  <c r="K258" i="42812" a="1"/>
  <c r="K258" i="42812" s="1"/>
  <c r="L258" i="42812"/>
  <c r="M258" i="42812"/>
  <c r="N258" i="42812"/>
  <c r="B259" i="42812"/>
  <c r="C259" i="42812"/>
  <c r="D259" i="42812"/>
  <c r="E259" i="42812"/>
  <c r="F259" i="42812"/>
  <c r="G259" i="42812"/>
  <c r="H259" i="42812"/>
  <c r="I259" i="42812"/>
  <c r="J259" i="42812"/>
  <c r="K259" i="42812" a="1"/>
  <c r="K259" i="42812" s="1"/>
  <c r="L259" i="42812"/>
  <c r="M259" i="42812"/>
  <c r="N259" i="42812"/>
  <c r="B260" i="42812"/>
  <c r="C260" i="42812"/>
  <c r="D260" i="42812"/>
  <c r="E260" i="42812"/>
  <c r="F260" i="42812"/>
  <c r="G260" i="42812"/>
  <c r="H260" i="42812"/>
  <c r="I260" i="42812"/>
  <c r="J260" i="42812"/>
  <c r="K260" i="42812" a="1"/>
  <c r="K260" i="42812" s="1"/>
  <c r="L260" i="42812"/>
  <c r="M260" i="42812"/>
  <c r="N260" i="42812"/>
  <c r="B202" i="42812"/>
  <c r="C202" i="42812"/>
  <c r="D202" i="42812"/>
  <c r="E202" i="42812"/>
  <c r="F202" i="42812"/>
  <c r="G202" i="42812"/>
  <c r="H202" i="42812"/>
  <c r="I202" i="42812"/>
  <c r="J202" i="42812"/>
  <c r="K202" i="42812" a="1"/>
  <c r="K202" i="42812" s="1"/>
  <c r="L202" i="42812"/>
  <c r="M202" i="42812"/>
  <c r="N202" i="42812"/>
  <c r="B203" i="42812"/>
  <c r="C203" i="42812"/>
  <c r="D203" i="42812"/>
  <c r="E203" i="42812"/>
  <c r="F203" i="42812"/>
  <c r="G203" i="42812"/>
  <c r="H203" i="42812"/>
  <c r="I203" i="42812"/>
  <c r="J203" i="42812"/>
  <c r="K203" i="42812" a="1"/>
  <c r="K203" i="42812" s="1"/>
  <c r="L203" i="42812"/>
  <c r="M203" i="42812"/>
  <c r="N203" i="42812"/>
  <c r="B204" i="42812"/>
  <c r="C204" i="42812"/>
  <c r="D204" i="42812"/>
  <c r="E204" i="42812"/>
  <c r="F204" i="42812"/>
  <c r="G204" i="42812"/>
  <c r="H204" i="42812"/>
  <c r="I204" i="42812"/>
  <c r="J204" i="42812"/>
  <c r="K204" i="42812" a="1"/>
  <c r="K204" i="42812" s="1"/>
  <c r="L204" i="42812"/>
  <c r="M204" i="42812"/>
  <c r="N204" i="42812"/>
  <c r="B205" i="42812"/>
  <c r="C205" i="42812"/>
  <c r="D205" i="42812"/>
  <c r="E205" i="42812"/>
  <c r="F205" i="42812"/>
  <c r="G205" i="42812"/>
  <c r="H205" i="42812"/>
  <c r="I205" i="42812"/>
  <c r="J205" i="42812"/>
  <c r="K205" i="42812" a="1"/>
  <c r="K205" i="42812" s="1"/>
  <c r="L205" i="42812"/>
  <c r="M205" i="42812"/>
  <c r="N205" i="42812"/>
  <c r="B206" i="42812"/>
  <c r="C206" i="42812"/>
  <c r="D206" i="42812"/>
  <c r="E206" i="42812"/>
  <c r="F206" i="42812"/>
  <c r="G206" i="42812"/>
  <c r="H206" i="42812"/>
  <c r="I206" i="42812"/>
  <c r="J206" i="42812"/>
  <c r="K206" i="42812" a="1"/>
  <c r="K206" i="42812" s="1"/>
  <c r="L206" i="42812"/>
  <c r="M206" i="42812"/>
  <c r="N206" i="42812"/>
  <c r="B207" i="42812"/>
  <c r="C207" i="42812"/>
  <c r="D207" i="42812"/>
  <c r="E207" i="42812"/>
  <c r="F207" i="42812"/>
  <c r="G207" i="42812"/>
  <c r="H207" i="42812"/>
  <c r="I207" i="42812"/>
  <c r="J207" i="42812"/>
  <c r="K207" i="42812" a="1"/>
  <c r="K207" i="42812" s="1"/>
  <c r="L207" i="42812"/>
  <c r="M207" i="42812"/>
  <c r="N207" i="42812"/>
  <c r="B208" i="42812"/>
  <c r="C208" i="42812"/>
  <c r="D208" i="42812"/>
  <c r="E208" i="42812"/>
  <c r="F208" i="42812"/>
  <c r="G208" i="42812"/>
  <c r="H208" i="42812"/>
  <c r="I208" i="42812"/>
  <c r="J208" i="42812"/>
  <c r="K208" i="42812" a="1"/>
  <c r="K208" i="42812" s="1"/>
  <c r="L208" i="42812"/>
  <c r="M208" i="42812"/>
  <c r="N208" i="42812"/>
  <c r="B209" i="42812"/>
  <c r="C209" i="42812"/>
  <c r="D209" i="42812"/>
  <c r="E209" i="42812"/>
  <c r="F209" i="42812"/>
  <c r="G209" i="42812"/>
  <c r="H209" i="42812"/>
  <c r="I209" i="42812"/>
  <c r="J209" i="42812"/>
  <c r="K209" i="42812" a="1"/>
  <c r="K209" i="42812" s="1"/>
  <c r="L209" i="42812"/>
  <c r="M209" i="42812"/>
  <c r="N209" i="42812"/>
  <c r="B210" i="42812"/>
  <c r="C210" i="42812"/>
  <c r="D210" i="42812"/>
  <c r="E210" i="42812"/>
  <c r="F210" i="42812"/>
  <c r="G210" i="42812"/>
  <c r="H210" i="42812"/>
  <c r="I210" i="42812"/>
  <c r="J210" i="42812"/>
  <c r="K210" i="42812" a="1"/>
  <c r="K210" i="42812" s="1"/>
  <c r="L210" i="42812"/>
  <c r="M210" i="42812"/>
  <c r="N210" i="42812"/>
  <c r="B211" i="42812"/>
  <c r="C211" i="42812"/>
  <c r="D211" i="42812"/>
  <c r="E211" i="42812"/>
  <c r="F211" i="42812"/>
  <c r="G211" i="42812"/>
  <c r="H211" i="42812"/>
  <c r="I211" i="42812"/>
  <c r="J211" i="42812"/>
  <c r="K211" i="42812" a="1"/>
  <c r="K211" i="42812" s="1"/>
  <c r="L211" i="42812"/>
  <c r="M211" i="42812"/>
  <c r="N211" i="42812"/>
  <c r="B212" i="42812"/>
  <c r="C212" i="42812"/>
  <c r="D212" i="42812"/>
  <c r="E212" i="42812"/>
  <c r="F212" i="42812"/>
  <c r="G212" i="42812"/>
  <c r="H212" i="42812"/>
  <c r="I212" i="42812"/>
  <c r="J212" i="42812"/>
  <c r="K212" i="42812" a="1"/>
  <c r="K212" i="42812" s="1"/>
  <c r="L212" i="42812"/>
  <c r="M212" i="42812"/>
  <c r="N212" i="42812"/>
  <c r="B213" i="42812"/>
  <c r="C213" i="42812"/>
  <c r="D213" i="42812"/>
  <c r="E213" i="42812"/>
  <c r="F213" i="42812"/>
  <c r="G213" i="42812"/>
  <c r="H213" i="42812"/>
  <c r="I213" i="42812"/>
  <c r="J213" i="42812"/>
  <c r="K213" i="42812" a="1"/>
  <c r="K213" i="42812" s="1"/>
  <c r="L213" i="42812"/>
  <c r="M213" i="42812"/>
  <c r="N213" i="42812"/>
  <c r="B214" i="42812"/>
  <c r="C214" i="42812"/>
  <c r="D214" i="42812"/>
  <c r="E214" i="42812"/>
  <c r="F214" i="42812"/>
  <c r="G214" i="42812"/>
  <c r="H214" i="42812"/>
  <c r="I214" i="42812"/>
  <c r="J214" i="42812"/>
  <c r="K214" i="42812" a="1"/>
  <c r="K214" i="42812" s="1"/>
  <c r="L214" i="42812"/>
  <c r="M214" i="42812"/>
  <c r="N214" i="42812"/>
  <c r="B215" i="42812"/>
  <c r="C215" i="42812"/>
  <c r="D215" i="42812"/>
  <c r="E215" i="42812"/>
  <c r="F215" i="42812"/>
  <c r="G215" i="42812"/>
  <c r="H215" i="42812"/>
  <c r="I215" i="42812"/>
  <c r="J215" i="42812"/>
  <c r="K215" i="42812" a="1"/>
  <c r="K215" i="42812" s="1"/>
  <c r="L215" i="42812"/>
  <c r="M215" i="42812"/>
  <c r="N215" i="42812"/>
  <c r="B216" i="42812"/>
  <c r="C216" i="42812"/>
  <c r="D216" i="42812"/>
  <c r="E216" i="42812"/>
  <c r="F216" i="42812"/>
  <c r="G216" i="42812"/>
  <c r="H216" i="42812"/>
  <c r="I216" i="42812"/>
  <c r="J216" i="42812"/>
  <c r="K216" i="42812" a="1"/>
  <c r="K216" i="42812" s="1"/>
  <c r="L216" i="42812"/>
  <c r="M216" i="42812"/>
  <c r="N216" i="42812"/>
  <c r="B217" i="42812"/>
  <c r="C217" i="42812"/>
  <c r="D217" i="42812"/>
  <c r="E217" i="42812"/>
  <c r="F217" i="42812"/>
  <c r="G217" i="42812"/>
  <c r="H217" i="42812"/>
  <c r="I217" i="42812"/>
  <c r="J217" i="42812"/>
  <c r="K217" i="42812" a="1"/>
  <c r="K217" i="42812" s="1"/>
  <c r="L217" i="42812"/>
  <c r="M217" i="42812"/>
  <c r="N217" i="42812"/>
  <c r="B218" i="42812"/>
  <c r="C218" i="42812"/>
  <c r="D218" i="42812"/>
  <c r="E218" i="42812"/>
  <c r="F218" i="42812"/>
  <c r="G218" i="42812"/>
  <c r="H218" i="42812"/>
  <c r="I218" i="42812"/>
  <c r="J218" i="42812"/>
  <c r="K218" i="42812" a="1"/>
  <c r="K218" i="42812" s="1"/>
  <c r="L218" i="42812"/>
  <c r="M218" i="42812"/>
  <c r="N218" i="42812"/>
  <c r="B219" i="42812"/>
  <c r="C219" i="42812"/>
  <c r="D219" i="42812"/>
  <c r="E219" i="42812"/>
  <c r="F219" i="42812"/>
  <c r="G219" i="42812"/>
  <c r="H219" i="42812"/>
  <c r="I219" i="42812"/>
  <c r="J219" i="42812"/>
  <c r="K219" i="42812" a="1"/>
  <c r="K219" i="42812" s="1"/>
  <c r="L219" i="42812"/>
  <c r="M219" i="42812"/>
  <c r="N219" i="42812"/>
  <c r="B220" i="42812"/>
  <c r="C220" i="42812"/>
  <c r="D220" i="42812"/>
  <c r="E220" i="42812"/>
  <c r="F220" i="42812"/>
  <c r="G220" i="42812"/>
  <c r="H220" i="42812"/>
  <c r="I220" i="42812"/>
  <c r="J220" i="42812"/>
  <c r="K220" i="42812" a="1"/>
  <c r="K220" i="42812" s="1"/>
  <c r="L220" i="42812"/>
  <c r="M220" i="42812"/>
  <c r="N220" i="42812"/>
  <c r="B221" i="42812"/>
  <c r="C221" i="42812"/>
  <c r="D221" i="42812"/>
  <c r="E221" i="42812"/>
  <c r="F221" i="42812"/>
  <c r="G221" i="42812"/>
  <c r="H221" i="42812"/>
  <c r="I221" i="42812"/>
  <c r="J221" i="42812"/>
  <c r="K221" i="42812" a="1"/>
  <c r="K221" i="42812" s="1"/>
  <c r="L221" i="42812"/>
  <c r="M221" i="42812"/>
  <c r="N221" i="42812"/>
  <c r="B222" i="42812"/>
  <c r="C222" i="42812"/>
  <c r="D222" i="42812"/>
  <c r="E222" i="42812"/>
  <c r="F222" i="42812"/>
  <c r="G222" i="42812"/>
  <c r="H222" i="42812"/>
  <c r="I222" i="42812"/>
  <c r="J222" i="42812"/>
  <c r="K222" i="42812" a="1"/>
  <c r="K222" i="42812" s="1"/>
  <c r="L222" i="42812"/>
  <c r="M222" i="42812"/>
  <c r="N222" i="42812"/>
  <c r="B223" i="42812"/>
  <c r="C223" i="42812"/>
  <c r="D223" i="42812"/>
  <c r="E223" i="42812"/>
  <c r="F223" i="42812"/>
  <c r="G223" i="42812"/>
  <c r="H223" i="42812"/>
  <c r="I223" i="42812"/>
  <c r="J223" i="42812"/>
  <c r="K223" i="42812" a="1"/>
  <c r="K223" i="42812" s="1"/>
  <c r="L223" i="42812"/>
  <c r="M223" i="42812"/>
  <c r="N223" i="42812"/>
  <c r="B224" i="42812"/>
  <c r="C224" i="42812"/>
  <c r="D224" i="42812"/>
  <c r="E224" i="42812"/>
  <c r="F224" i="42812"/>
  <c r="G224" i="42812"/>
  <c r="H224" i="42812"/>
  <c r="I224" i="42812"/>
  <c r="J224" i="42812"/>
  <c r="K224" i="42812" a="1"/>
  <c r="K224" i="42812" s="1"/>
  <c r="L224" i="42812"/>
  <c r="M224" i="42812"/>
  <c r="N224" i="42812"/>
  <c r="B225" i="42812"/>
  <c r="C225" i="42812"/>
  <c r="D225" i="42812"/>
  <c r="E225" i="42812"/>
  <c r="F225" i="42812"/>
  <c r="G225" i="42812"/>
  <c r="H225" i="42812"/>
  <c r="I225" i="42812"/>
  <c r="J225" i="42812"/>
  <c r="K225" i="42812" a="1"/>
  <c r="K225" i="42812" s="1"/>
  <c r="L225" i="42812"/>
  <c r="M225" i="42812"/>
  <c r="N225" i="42812"/>
  <c r="B226" i="42812"/>
  <c r="C226" i="42812"/>
  <c r="D226" i="42812"/>
  <c r="E226" i="42812"/>
  <c r="F226" i="42812"/>
  <c r="G226" i="42812"/>
  <c r="H226" i="42812"/>
  <c r="I226" i="42812"/>
  <c r="J226" i="42812"/>
  <c r="K226" i="42812" a="1"/>
  <c r="K226" i="42812" s="1"/>
  <c r="L226" i="42812"/>
  <c r="M226" i="42812"/>
  <c r="N226" i="42812"/>
  <c r="B227" i="42812"/>
  <c r="C227" i="42812"/>
  <c r="D227" i="42812"/>
  <c r="E227" i="42812"/>
  <c r="F227" i="42812"/>
  <c r="G227" i="42812"/>
  <c r="H227" i="42812"/>
  <c r="I227" i="42812"/>
  <c r="J227" i="42812"/>
  <c r="K227" i="42812" a="1"/>
  <c r="K227" i="42812" s="1"/>
  <c r="L227" i="42812"/>
  <c r="M227" i="42812"/>
  <c r="N227" i="42812"/>
  <c r="B228" i="42812"/>
  <c r="C228" i="42812"/>
  <c r="D228" i="42812"/>
  <c r="E228" i="42812"/>
  <c r="F228" i="42812"/>
  <c r="G228" i="42812"/>
  <c r="H228" i="42812"/>
  <c r="I228" i="42812"/>
  <c r="J228" i="42812"/>
  <c r="K228" i="42812" a="1"/>
  <c r="K228" i="42812" s="1"/>
  <c r="L228" i="42812"/>
  <c r="M228" i="42812"/>
  <c r="N228" i="42812"/>
  <c r="B229" i="42812"/>
  <c r="C229" i="42812"/>
  <c r="D229" i="42812"/>
  <c r="E229" i="42812"/>
  <c r="F229" i="42812"/>
  <c r="G229" i="42812"/>
  <c r="H229" i="42812"/>
  <c r="I229" i="42812"/>
  <c r="J229" i="42812"/>
  <c r="K229" i="42812" a="1"/>
  <c r="K229" i="42812" s="1"/>
  <c r="L229" i="42812"/>
  <c r="M229" i="42812"/>
  <c r="N229" i="42812"/>
  <c r="B230" i="42812"/>
  <c r="C230" i="42812"/>
  <c r="D230" i="42812"/>
  <c r="E230" i="42812"/>
  <c r="F230" i="42812"/>
  <c r="G230" i="42812"/>
  <c r="H230" i="42812"/>
  <c r="I230" i="42812"/>
  <c r="J230" i="42812"/>
  <c r="K230" i="42812" a="1"/>
  <c r="K230" i="42812" s="1"/>
  <c r="L230" i="42812"/>
  <c r="M230" i="42812"/>
  <c r="N230" i="42812"/>
  <c r="B172" i="42812"/>
  <c r="C172" i="42812"/>
  <c r="D172" i="42812"/>
  <c r="E172" i="42812"/>
  <c r="F172" i="42812"/>
  <c r="G172" i="42812"/>
  <c r="H172" i="42812"/>
  <c r="I172" i="42812"/>
  <c r="J172" i="42812"/>
  <c r="K172" i="42812" a="1"/>
  <c r="K172" i="42812" s="1"/>
  <c r="L172" i="42812"/>
  <c r="M172" i="42812"/>
  <c r="N172" i="42812"/>
  <c r="B173" i="42812"/>
  <c r="C173" i="42812"/>
  <c r="D173" i="42812"/>
  <c r="E173" i="42812"/>
  <c r="F173" i="42812"/>
  <c r="G173" i="42812"/>
  <c r="H173" i="42812"/>
  <c r="I173" i="42812"/>
  <c r="J173" i="42812"/>
  <c r="K173" i="42812" a="1"/>
  <c r="K173" i="42812" s="1"/>
  <c r="L173" i="42812"/>
  <c r="M173" i="42812"/>
  <c r="N173" i="42812"/>
  <c r="B174" i="42812"/>
  <c r="C174" i="42812"/>
  <c r="D174" i="42812"/>
  <c r="E174" i="42812"/>
  <c r="F174" i="42812"/>
  <c r="G174" i="42812"/>
  <c r="H174" i="42812"/>
  <c r="I174" i="42812"/>
  <c r="J174" i="42812"/>
  <c r="K174" i="42812" a="1"/>
  <c r="K174" i="42812" s="1"/>
  <c r="L174" i="42812"/>
  <c r="M174" i="42812"/>
  <c r="N174" i="42812"/>
  <c r="B175" i="42812"/>
  <c r="C175" i="42812"/>
  <c r="D175" i="42812"/>
  <c r="E175" i="42812"/>
  <c r="F175" i="42812"/>
  <c r="G175" i="42812"/>
  <c r="H175" i="42812"/>
  <c r="I175" i="42812"/>
  <c r="J175" i="42812"/>
  <c r="K175" i="42812" a="1"/>
  <c r="K175" i="42812" s="1"/>
  <c r="L175" i="42812"/>
  <c r="M175" i="42812"/>
  <c r="N175" i="42812"/>
  <c r="B176" i="42812"/>
  <c r="C176" i="42812"/>
  <c r="D176" i="42812"/>
  <c r="E176" i="42812"/>
  <c r="F176" i="42812"/>
  <c r="G176" i="42812"/>
  <c r="H176" i="42812"/>
  <c r="I176" i="42812"/>
  <c r="J176" i="42812"/>
  <c r="K176" i="42812" a="1"/>
  <c r="K176" i="42812" s="1"/>
  <c r="L176" i="42812"/>
  <c r="M176" i="42812"/>
  <c r="N176" i="42812"/>
  <c r="B177" i="42812"/>
  <c r="C177" i="42812"/>
  <c r="D177" i="42812"/>
  <c r="E177" i="42812"/>
  <c r="F177" i="42812"/>
  <c r="G177" i="42812"/>
  <c r="H177" i="42812"/>
  <c r="I177" i="42812"/>
  <c r="J177" i="42812"/>
  <c r="K177" i="42812" a="1"/>
  <c r="K177" i="42812" s="1"/>
  <c r="L177" i="42812"/>
  <c r="M177" i="42812"/>
  <c r="N177" i="42812"/>
  <c r="B178" i="42812"/>
  <c r="C178" i="42812"/>
  <c r="D178" i="42812"/>
  <c r="E178" i="42812"/>
  <c r="F178" i="42812"/>
  <c r="G178" i="42812"/>
  <c r="H178" i="42812"/>
  <c r="I178" i="42812"/>
  <c r="J178" i="42812"/>
  <c r="K178" i="42812" a="1"/>
  <c r="K178" i="42812" s="1"/>
  <c r="L178" i="42812"/>
  <c r="M178" i="42812"/>
  <c r="N178" i="42812"/>
  <c r="B179" i="42812"/>
  <c r="C179" i="42812"/>
  <c r="D179" i="42812"/>
  <c r="E179" i="42812"/>
  <c r="F179" i="42812"/>
  <c r="G179" i="42812"/>
  <c r="H179" i="42812"/>
  <c r="I179" i="42812"/>
  <c r="J179" i="42812"/>
  <c r="K179" i="42812" a="1"/>
  <c r="K179" i="42812" s="1"/>
  <c r="L179" i="42812"/>
  <c r="M179" i="42812"/>
  <c r="N179" i="42812"/>
  <c r="B180" i="42812"/>
  <c r="C180" i="42812"/>
  <c r="D180" i="42812"/>
  <c r="E180" i="42812"/>
  <c r="F180" i="42812"/>
  <c r="G180" i="42812"/>
  <c r="H180" i="42812"/>
  <c r="I180" i="42812"/>
  <c r="J180" i="42812"/>
  <c r="K180" i="42812" a="1"/>
  <c r="K180" i="42812" s="1"/>
  <c r="L180" i="42812"/>
  <c r="M180" i="42812"/>
  <c r="N180" i="42812"/>
  <c r="B181" i="42812"/>
  <c r="C181" i="42812"/>
  <c r="D181" i="42812"/>
  <c r="E181" i="42812"/>
  <c r="F181" i="42812"/>
  <c r="G181" i="42812"/>
  <c r="H181" i="42812"/>
  <c r="I181" i="42812"/>
  <c r="J181" i="42812"/>
  <c r="K181" i="42812" a="1"/>
  <c r="K181" i="42812" s="1"/>
  <c r="L181" i="42812"/>
  <c r="M181" i="42812"/>
  <c r="N181" i="42812"/>
  <c r="B182" i="42812"/>
  <c r="C182" i="42812"/>
  <c r="D182" i="42812"/>
  <c r="E182" i="42812"/>
  <c r="F182" i="42812"/>
  <c r="G182" i="42812"/>
  <c r="H182" i="42812"/>
  <c r="I182" i="42812"/>
  <c r="J182" i="42812"/>
  <c r="K182" i="42812" a="1"/>
  <c r="K182" i="42812" s="1"/>
  <c r="L182" i="42812"/>
  <c r="M182" i="42812"/>
  <c r="N182" i="42812"/>
  <c r="B183" i="42812"/>
  <c r="C183" i="42812"/>
  <c r="D183" i="42812"/>
  <c r="E183" i="42812"/>
  <c r="F183" i="42812"/>
  <c r="G183" i="42812"/>
  <c r="H183" i="42812"/>
  <c r="I183" i="42812"/>
  <c r="J183" i="42812"/>
  <c r="K183" i="42812" a="1"/>
  <c r="K183" i="42812" s="1"/>
  <c r="L183" i="42812"/>
  <c r="M183" i="42812"/>
  <c r="N183" i="42812"/>
  <c r="B184" i="42812"/>
  <c r="C184" i="42812"/>
  <c r="D184" i="42812"/>
  <c r="E184" i="42812"/>
  <c r="F184" i="42812"/>
  <c r="G184" i="42812"/>
  <c r="H184" i="42812"/>
  <c r="I184" i="42812"/>
  <c r="J184" i="42812"/>
  <c r="K184" i="42812" a="1"/>
  <c r="K184" i="42812" s="1"/>
  <c r="L184" i="42812"/>
  <c r="M184" i="42812"/>
  <c r="N184" i="42812"/>
  <c r="B185" i="42812"/>
  <c r="C185" i="42812"/>
  <c r="D185" i="42812"/>
  <c r="E185" i="42812"/>
  <c r="F185" i="42812"/>
  <c r="G185" i="42812"/>
  <c r="H185" i="42812"/>
  <c r="I185" i="42812"/>
  <c r="J185" i="42812"/>
  <c r="K185" i="42812" a="1"/>
  <c r="K185" i="42812" s="1"/>
  <c r="L185" i="42812"/>
  <c r="M185" i="42812"/>
  <c r="N185" i="42812"/>
  <c r="B186" i="42812"/>
  <c r="C186" i="42812"/>
  <c r="D186" i="42812"/>
  <c r="E186" i="42812"/>
  <c r="F186" i="42812"/>
  <c r="G186" i="42812"/>
  <c r="H186" i="42812"/>
  <c r="I186" i="42812"/>
  <c r="J186" i="42812"/>
  <c r="K186" i="42812" a="1"/>
  <c r="K186" i="42812" s="1"/>
  <c r="L186" i="42812"/>
  <c r="M186" i="42812"/>
  <c r="N186" i="42812"/>
  <c r="B187" i="42812"/>
  <c r="C187" i="42812"/>
  <c r="D187" i="42812"/>
  <c r="E187" i="42812"/>
  <c r="F187" i="42812"/>
  <c r="G187" i="42812"/>
  <c r="H187" i="42812"/>
  <c r="I187" i="42812"/>
  <c r="J187" i="42812"/>
  <c r="K187" i="42812" a="1"/>
  <c r="K187" i="42812" s="1"/>
  <c r="L187" i="42812"/>
  <c r="M187" i="42812"/>
  <c r="N187" i="42812"/>
  <c r="B188" i="42812"/>
  <c r="C188" i="42812"/>
  <c r="D188" i="42812"/>
  <c r="E188" i="42812"/>
  <c r="F188" i="42812"/>
  <c r="G188" i="42812"/>
  <c r="H188" i="42812"/>
  <c r="I188" i="42812"/>
  <c r="J188" i="42812"/>
  <c r="K188" i="42812" a="1"/>
  <c r="K188" i="42812" s="1"/>
  <c r="L188" i="42812"/>
  <c r="M188" i="42812"/>
  <c r="N188" i="42812"/>
  <c r="B189" i="42812"/>
  <c r="C189" i="42812"/>
  <c r="D189" i="42812"/>
  <c r="E189" i="42812"/>
  <c r="F189" i="42812"/>
  <c r="G189" i="42812"/>
  <c r="H189" i="42812"/>
  <c r="I189" i="42812"/>
  <c r="J189" i="42812"/>
  <c r="K189" i="42812" a="1"/>
  <c r="K189" i="42812" s="1"/>
  <c r="L189" i="42812"/>
  <c r="M189" i="42812"/>
  <c r="N189" i="42812"/>
  <c r="B190" i="42812"/>
  <c r="C190" i="42812"/>
  <c r="D190" i="42812"/>
  <c r="E190" i="42812"/>
  <c r="F190" i="42812"/>
  <c r="G190" i="42812"/>
  <c r="H190" i="42812"/>
  <c r="I190" i="42812"/>
  <c r="J190" i="42812"/>
  <c r="K190" i="42812" a="1"/>
  <c r="K190" i="42812" s="1"/>
  <c r="L190" i="42812"/>
  <c r="M190" i="42812"/>
  <c r="N190" i="42812"/>
  <c r="B191" i="42812"/>
  <c r="C191" i="42812"/>
  <c r="D191" i="42812"/>
  <c r="E191" i="42812"/>
  <c r="F191" i="42812"/>
  <c r="G191" i="42812"/>
  <c r="H191" i="42812"/>
  <c r="I191" i="42812"/>
  <c r="J191" i="42812"/>
  <c r="K191" i="42812" a="1"/>
  <c r="K191" i="42812" s="1"/>
  <c r="L191" i="42812"/>
  <c r="M191" i="42812"/>
  <c r="N191" i="42812"/>
  <c r="B192" i="42812"/>
  <c r="C192" i="42812"/>
  <c r="D192" i="42812"/>
  <c r="E192" i="42812"/>
  <c r="F192" i="42812"/>
  <c r="G192" i="42812"/>
  <c r="H192" i="42812"/>
  <c r="I192" i="42812"/>
  <c r="J192" i="42812"/>
  <c r="K192" i="42812" a="1"/>
  <c r="K192" i="42812" s="1"/>
  <c r="L192" i="42812"/>
  <c r="M192" i="42812"/>
  <c r="N192" i="42812"/>
  <c r="B193" i="42812"/>
  <c r="C193" i="42812"/>
  <c r="D193" i="42812"/>
  <c r="E193" i="42812"/>
  <c r="F193" i="42812"/>
  <c r="G193" i="42812"/>
  <c r="H193" i="42812"/>
  <c r="I193" i="42812"/>
  <c r="J193" i="42812"/>
  <c r="K193" i="42812" a="1"/>
  <c r="K193" i="42812" s="1"/>
  <c r="L193" i="42812"/>
  <c r="M193" i="42812"/>
  <c r="N193" i="42812"/>
  <c r="B194" i="42812"/>
  <c r="C194" i="42812"/>
  <c r="D194" i="42812"/>
  <c r="E194" i="42812"/>
  <c r="F194" i="42812"/>
  <c r="G194" i="42812"/>
  <c r="H194" i="42812"/>
  <c r="I194" i="42812"/>
  <c r="J194" i="42812"/>
  <c r="K194" i="42812" a="1"/>
  <c r="K194" i="42812" s="1"/>
  <c r="L194" i="42812"/>
  <c r="M194" i="42812"/>
  <c r="N194" i="42812"/>
  <c r="B195" i="42812"/>
  <c r="C195" i="42812"/>
  <c r="D195" i="42812"/>
  <c r="E195" i="42812"/>
  <c r="F195" i="42812"/>
  <c r="G195" i="42812"/>
  <c r="H195" i="42812"/>
  <c r="I195" i="42812"/>
  <c r="J195" i="42812"/>
  <c r="K195" i="42812" a="1"/>
  <c r="K195" i="42812" s="1"/>
  <c r="L195" i="42812"/>
  <c r="M195" i="42812"/>
  <c r="N195" i="42812"/>
  <c r="B196" i="42812"/>
  <c r="C196" i="42812"/>
  <c r="D196" i="42812"/>
  <c r="E196" i="42812"/>
  <c r="F196" i="42812"/>
  <c r="G196" i="42812"/>
  <c r="H196" i="42812"/>
  <c r="I196" i="42812"/>
  <c r="J196" i="42812"/>
  <c r="K196" i="42812" a="1"/>
  <c r="K196" i="42812" s="1"/>
  <c r="L196" i="42812"/>
  <c r="M196" i="42812"/>
  <c r="N196" i="42812"/>
  <c r="B197" i="42812"/>
  <c r="C197" i="42812"/>
  <c r="D197" i="42812"/>
  <c r="E197" i="42812"/>
  <c r="F197" i="42812"/>
  <c r="G197" i="42812"/>
  <c r="H197" i="42812"/>
  <c r="I197" i="42812"/>
  <c r="J197" i="42812"/>
  <c r="K197" i="42812" a="1"/>
  <c r="K197" i="42812" s="1"/>
  <c r="L197" i="42812"/>
  <c r="M197" i="42812"/>
  <c r="N197" i="42812"/>
  <c r="B198" i="42812"/>
  <c r="C198" i="42812"/>
  <c r="D198" i="42812"/>
  <c r="E198" i="42812"/>
  <c r="F198" i="42812"/>
  <c r="G198" i="42812"/>
  <c r="H198" i="42812"/>
  <c r="I198" i="42812"/>
  <c r="J198" i="42812"/>
  <c r="K198" i="42812" a="1"/>
  <c r="K198" i="42812" s="1"/>
  <c r="L198" i="42812"/>
  <c r="M198" i="42812"/>
  <c r="N198" i="42812"/>
  <c r="B199" i="42812"/>
  <c r="C199" i="42812"/>
  <c r="D199" i="42812"/>
  <c r="E199" i="42812"/>
  <c r="F199" i="42812"/>
  <c r="G199" i="42812"/>
  <c r="H199" i="42812"/>
  <c r="I199" i="42812"/>
  <c r="J199" i="42812"/>
  <c r="K199" i="42812" a="1"/>
  <c r="K199" i="42812" s="1"/>
  <c r="L199" i="42812"/>
  <c r="M199" i="42812"/>
  <c r="N199" i="42812"/>
  <c r="B200" i="42812"/>
  <c r="C200" i="42812"/>
  <c r="D200" i="42812"/>
  <c r="E200" i="42812"/>
  <c r="F200" i="42812"/>
  <c r="G200" i="42812"/>
  <c r="H200" i="42812"/>
  <c r="I200" i="42812"/>
  <c r="J200" i="42812"/>
  <c r="K200" i="42812" a="1"/>
  <c r="K200" i="42812" s="1"/>
  <c r="L200" i="42812"/>
  <c r="M200" i="42812"/>
  <c r="N200" i="42812"/>
  <c r="B142" i="42812"/>
  <c r="C142" i="42812"/>
  <c r="D142" i="42812"/>
  <c r="E142" i="42812"/>
  <c r="F142" i="42812"/>
  <c r="G142" i="42812"/>
  <c r="H142" i="42812"/>
  <c r="N142" i="42812" s="1"/>
  <c r="I142" i="42812"/>
  <c r="M142" i="42812" s="1"/>
  <c r="J142" i="42812"/>
  <c r="K142" i="42812" a="1"/>
  <c r="K142" i="42812" s="1"/>
  <c r="L142" i="42812"/>
  <c r="B143" i="42812"/>
  <c r="C143" i="42812"/>
  <c r="D143" i="42812"/>
  <c r="E143" i="42812"/>
  <c r="F143" i="42812"/>
  <c r="G143" i="42812"/>
  <c r="H143" i="42812"/>
  <c r="N143" i="42812" s="1"/>
  <c r="I143" i="42812"/>
  <c r="M143" i="42812" s="1"/>
  <c r="J143" i="42812"/>
  <c r="K143" i="42812" a="1"/>
  <c r="K143" i="42812" s="1"/>
  <c r="L143" i="42812"/>
  <c r="B144" i="42812"/>
  <c r="C144" i="42812"/>
  <c r="D144" i="42812"/>
  <c r="E144" i="42812"/>
  <c r="F144" i="42812"/>
  <c r="G144" i="42812"/>
  <c r="H144" i="42812"/>
  <c r="N144" i="42812" s="1"/>
  <c r="I144" i="42812"/>
  <c r="M144" i="42812" s="1"/>
  <c r="J144" i="42812"/>
  <c r="K144" i="42812" a="1"/>
  <c r="K144" i="42812" s="1"/>
  <c r="L144" i="42812"/>
  <c r="B145" i="42812"/>
  <c r="C145" i="42812"/>
  <c r="D145" i="42812"/>
  <c r="E145" i="42812"/>
  <c r="F145" i="42812"/>
  <c r="G145" i="42812"/>
  <c r="H145" i="42812"/>
  <c r="N145" i="42812" s="1"/>
  <c r="I145" i="42812"/>
  <c r="M145" i="42812" s="1"/>
  <c r="J145" i="42812"/>
  <c r="K145" i="42812" a="1"/>
  <c r="K145" i="42812" s="1"/>
  <c r="L145" i="42812"/>
  <c r="B146" i="42812"/>
  <c r="C146" i="42812"/>
  <c r="D146" i="42812"/>
  <c r="E146" i="42812"/>
  <c r="F146" i="42812"/>
  <c r="G146" i="42812"/>
  <c r="H146" i="42812"/>
  <c r="N146" i="42812" s="1"/>
  <c r="I146" i="42812"/>
  <c r="M146" i="42812" s="1"/>
  <c r="J146" i="42812"/>
  <c r="K146" i="42812" a="1"/>
  <c r="K146" i="42812" s="1"/>
  <c r="L146" i="42812"/>
  <c r="B147" i="42812"/>
  <c r="C147" i="42812"/>
  <c r="D147" i="42812"/>
  <c r="E147" i="42812"/>
  <c r="F147" i="42812"/>
  <c r="G147" i="42812"/>
  <c r="H147" i="42812"/>
  <c r="N147" i="42812" s="1"/>
  <c r="I147" i="42812"/>
  <c r="M147" i="42812" s="1"/>
  <c r="J147" i="42812"/>
  <c r="K147" i="42812" a="1"/>
  <c r="K147" i="42812" s="1"/>
  <c r="L147" i="42812"/>
  <c r="B148" i="42812"/>
  <c r="C148" i="42812"/>
  <c r="D148" i="42812"/>
  <c r="E148" i="42812"/>
  <c r="F148" i="42812"/>
  <c r="G148" i="42812"/>
  <c r="H148" i="42812"/>
  <c r="N148" i="42812" s="1"/>
  <c r="I148" i="42812"/>
  <c r="M148" i="42812" s="1"/>
  <c r="J148" i="42812"/>
  <c r="K148" i="42812" a="1"/>
  <c r="K148" i="42812" s="1"/>
  <c r="L148" i="42812"/>
  <c r="B149" i="42812"/>
  <c r="C149" i="42812"/>
  <c r="D149" i="42812"/>
  <c r="E149" i="42812"/>
  <c r="F149" i="42812"/>
  <c r="G149" i="42812"/>
  <c r="H149" i="42812"/>
  <c r="N149" i="42812" s="1"/>
  <c r="I149" i="42812"/>
  <c r="M149" i="42812" s="1"/>
  <c r="J149" i="42812"/>
  <c r="K149" i="42812" a="1"/>
  <c r="K149" i="42812" s="1"/>
  <c r="L149" i="42812"/>
  <c r="B150" i="42812"/>
  <c r="C150" i="42812"/>
  <c r="D150" i="42812"/>
  <c r="E150" i="42812"/>
  <c r="F150" i="42812"/>
  <c r="G150" i="42812"/>
  <c r="H150" i="42812"/>
  <c r="N150" i="42812" s="1"/>
  <c r="I150" i="42812"/>
  <c r="M150" i="42812" s="1"/>
  <c r="J150" i="42812"/>
  <c r="K150" i="42812" a="1"/>
  <c r="K150" i="42812" s="1"/>
  <c r="L150" i="42812"/>
  <c r="B151" i="42812"/>
  <c r="C151" i="42812"/>
  <c r="D151" i="42812"/>
  <c r="E151" i="42812"/>
  <c r="F151" i="42812"/>
  <c r="G151" i="42812"/>
  <c r="H151" i="42812"/>
  <c r="N151" i="42812" s="1"/>
  <c r="I151" i="42812"/>
  <c r="M151" i="42812" s="1"/>
  <c r="J151" i="42812"/>
  <c r="K151" i="42812" a="1"/>
  <c r="K151" i="42812" s="1"/>
  <c r="L151" i="42812"/>
  <c r="B152" i="42812"/>
  <c r="C152" i="42812"/>
  <c r="D152" i="42812"/>
  <c r="E152" i="42812"/>
  <c r="F152" i="42812"/>
  <c r="G152" i="42812"/>
  <c r="H152" i="42812"/>
  <c r="N152" i="42812" s="1"/>
  <c r="I152" i="42812"/>
  <c r="M152" i="42812" s="1"/>
  <c r="J152" i="42812"/>
  <c r="K152" i="42812" a="1"/>
  <c r="K152" i="42812" s="1"/>
  <c r="L152" i="42812"/>
  <c r="B153" i="42812"/>
  <c r="C153" i="42812"/>
  <c r="D153" i="42812"/>
  <c r="E153" i="42812"/>
  <c r="F153" i="42812"/>
  <c r="G153" i="42812"/>
  <c r="H153" i="42812"/>
  <c r="N153" i="42812" s="1"/>
  <c r="I153" i="42812"/>
  <c r="M153" i="42812" s="1"/>
  <c r="J153" i="42812"/>
  <c r="K153" i="42812" a="1"/>
  <c r="K153" i="42812" s="1"/>
  <c r="L153" i="42812"/>
  <c r="B154" i="42812"/>
  <c r="C154" i="42812"/>
  <c r="D154" i="42812"/>
  <c r="E154" i="42812"/>
  <c r="F154" i="42812"/>
  <c r="G154" i="42812"/>
  <c r="H154" i="42812"/>
  <c r="N154" i="42812" s="1"/>
  <c r="I154" i="42812"/>
  <c r="M154" i="42812" s="1"/>
  <c r="J154" i="42812"/>
  <c r="K154" i="42812" a="1"/>
  <c r="K154" i="42812" s="1"/>
  <c r="L154" i="42812"/>
  <c r="B155" i="42812"/>
  <c r="C155" i="42812"/>
  <c r="D155" i="42812"/>
  <c r="E155" i="42812"/>
  <c r="F155" i="42812"/>
  <c r="G155" i="42812"/>
  <c r="H155" i="42812"/>
  <c r="N155" i="42812" s="1"/>
  <c r="I155" i="42812"/>
  <c r="M155" i="42812" s="1"/>
  <c r="J155" i="42812"/>
  <c r="K155" i="42812" a="1"/>
  <c r="K155" i="42812" s="1"/>
  <c r="L155" i="42812"/>
  <c r="B156" i="42812"/>
  <c r="C156" i="42812"/>
  <c r="D156" i="42812"/>
  <c r="E156" i="42812"/>
  <c r="F156" i="42812"/>
  <c r="G156" i="42812"/>
  <c r="H156" i="42812"/>
  <c r="N156" i="42812" s="1"/>
  <c r="I156" i="42812"/>
  <c r="M156" i="42812" s="1"/>
  <c r="J156" i="42812"/>
  <c r="K156" i="42812" a="1"/>
  <c r="K156" i="42812" s="1"/>
  <c r="L156" i="42812"/>
  <c r="B157" i="42812"/>
  <c r="C157" i="42812"/>
  <c r="D157" i="42812"/>
  <c r="E157" i="42812"/>
  <c r="F157" i="42812"/>
  <c r="G157" i="42812"/>
  <c r="H157" i="42812"/>
  <c r="N157" i="42812" s="1"/>
  <c r="I157" i="42812"/>
  <c r="M157" i="42812" s="1"/>
  <c r="J157" i="42812"/>
  <c r="K157" i="42812" a="1"/>
  <c r="K157" i="42812" s="1"/>
  <c r="L157" i="42812"/>
  <c r="B158" i="42812"/>
  <c r="C158" i="42812"/>
  <c r="D158" i="42812"/>
  <c r="E158" i="42812"/>
  <c r="F158" i="42812"/>
  <c r="G158" i="42812"/>
  <c r="H158" i="42812"/>
  <c r="N158" i="42812" s="1"/>
  <c r="I158" i="42812"/>
  <c r="M158" i="42812" s="1"/>
  <c r="J158" i="42812"/>
  <c r="K158" i="42812" a="1"/>
  <c r="K158" i="42812" s="1"/>
  <c r="L158" i="42812"/>
  <c r="B159" i="42812"/>
  <c r="C159" i="42812"/>
  <c r="D159" i="42812"/>
  <c r="E159" i="42812"/>
  <c r="F159" i="42812"/>
  <c r="G159" i="42812"/>
  <c r="H159" i="42812"/>
  <c r="N159" i="42812" s="1"/>
  <c r="I159" i="42812"/>
  <c r="M159" i="42812" s="1"/>
  <c r="J159" i="42812"/>
  <c r="K159" i="42812" a="1"/>
  <c r="K159" i="42812" s="1"/>
  <c r="L159" i="42812"/>
  <c r="B160" i="42812"/>
  <c r="C160" i="42812"/>
  <c r="D160" i="42812"/>
  <c r="E160" i="42812"/>
  <c r="F160" i="42812"/>
  <c r="G160" i="42812"/>
  <c r="H160" i="42812"/>
  <c r="N160" i="42812" s="1"/>
  <c r="I160" i="42812"/>
  <c r="M160" i="42812" s="1"/>
  <c r="J160" i="42812"/>
  <c r="K160" i="42812" a="1"/>
  <c r="K160" i="42812" s="1"/>
  <c r="L160" i="42812"/>
  <c r="B161" i="42812"/>
  <c r="C161" i="42812"/>
  <c r="D161" i="42812"/>
  <c r="E161" i="42812"/>
  <c r="F161" i="42812"/>
  <c r="G161" i="42812"/>
  <c r="H161" i="42812"/>
  <c r="N161" i="42812" s="1"/>
  <c r="I161" i="42812"/>
  <c r="M161" i="42812" s="1"/>
  <c r="J161" i="42812"/>
  <c r="K161" i="42812" a="1"/>
  <c r="K161" i="42812" s="1"/>
  <c r="L161" i="42812"/>
  <c r="B162" i="42812"/>
  <c r="C162" i="42812"/>
  <c r="D162" i="42812"/>
  <c r="E162" i="42812"/>
  <c r="F162" i="42812"/>
  <c r="G162" i="42812"/>
  <c r="H162" i="42812"/>
  <c r="N162" i="42812" s="1"/>
  <c r="I162" i="42812"/>
  <c r="M162" i="42812" s="1"/>
  <c r="J162" i="42812"/>
  <c r="K162" i="42812" a="1"/>
  <c r="K162" i="42812" s="1"/>
  <c r="L162" i="42812"/>
  <c r="B163" i="42812"/>
  <c r="C163" i="42812"/>
  <c r="D163" i="42812"/>
  <c r="E163" i="42812"/>
  <c r="F163" i="42812"/>
  <c r="G163" i="42812"/>
  <c r="H163" i="42812"/>
  <c r="N163" i="42812" s="1"/>
  <c r="I163" i="42812"/>
  <c r="M163" i="42812" s="1"/>
  <c r="J163" i="42812"/>
  <c r="K163" i="42812" a="1"/>
  <c r="K163" i="42812" s="1"/>
  <c r="L163" i="42812"/>
  <c r="B164" i="42812"/>
  <c r="C164" i="42812"/>
  <c r="D164" i="42812"/>
  <c r="E164" i="42812"/>
  <c r="F164" i="42812"/>
  <c r="G164" i="42812"/>
  <c r="H164" i="42812"/>
  <c r="N164" i="42812" s="1"/>
  <c r="I164" i="42812"/>
  <c r="M164" i="42812" s="1"/>
  <c r="J164" i="42812"/>
  <c r="K164" i="42812" a="1"/>
  <c r="K164" i="42812" s="1"/>
  <c r="L164" i="42812"/>
  <c r="B165" i="42812"/>
  <c r="C165" i="42812"/>
  <c r="D165" i="42812"/>
  <c r="E165" i="42812"/>
  <c r="F165" i="42812"/>
  <c r="G165" i="42812"/>
  <c r="H165" i="42812"/>
  <c r="N165" i="42812" s="1"/>
  <c r="I165" i="42812"/>
  <c r="M165" i="42812" s="1"/>
  <c r="J165" i="42812"/>
  <c r="K165" i="42812" a="1"/>
  <c r="K165" i="42812" s="1"/>
  <c r="L165" i="42812"/>
  <c r="B166" i="42812"/>
  <c r="C166" i="42812"/>
  <c r="D166" i="42812"/>
  <c r="E166" i="42812"/>
  <c r="F166" i="42812"/>
  <c r="G166" i="42812"/>
  <c r="H166" i="42812"/>
  <c r="N166" i="42812" s="1"/>
  <c r="I166" i="42812"/>
  <c r="M166" i="42812" s="1"/>
  <c r="J166" i="42812"/>
  <c r="K166" i="42812" a="1"/>
  <c r="K166" i="42812" s="1"/>
  <c r="L166" i="42812"/>
  <c r="B167" i="42812"/>
  <c r="C167" i="42812"/>
  <c r="D167" i="42812"/>
  <c r="E167" i="42812"/>
  <c r="F167" i="42812"/>
  <c r="G167" i="42812"/>
  <c r="H167" i="42812"/>
  <c r="N167" i="42812" s="1"/>
  <c r="I167" i="42812"/>
  <c r="M167" i="42812" s="1"/>
  <c r="J167" i="42812"/>
  <c r="K167" i="42812" a="1"/>
  <c r="K167" i="42812" s="1"/>
  <c r="L167" i="42812"/>
  <c r="B168" i="42812"/>
  <c r="C168" i="42812"/>
  <c r="D168" i="42812"/>
  <c r="E168" i="42812"/>
  <c r="F168" i="42812"/>
  <c r="G168" i="42812"/>
  <c r="H168" i="42812"/>
  <c r="N168" i="42812" s="1"/>
  <c r="I168" i="42812"/>
  <c r="M168" i="42812" s="1"/>
  <c r="J168" i="42812"/>
  <c r="K168" i="42812" a="1"/>
  <c r="K168" i="42812" s="1"/>
  <c r="L168" i="42812"/>
  <c r="B169" i="42812"/>
  <c r="C169" i="42812"/>
  <c r="D169" i="42812"/>
  <c r="E169" i="42812"/>
  <c r="F169" i="42812"/>
  <c r="G169" i="42812"/>
  <c r="H169" i="42812"/>
  <c r="N169" i="42812" s="1"/>
  <c r="I169" i="42812"/>
  <c r="M169" i="42812" s="1"/>
  <c r="J169" i="42812"/>
  <c r="K169" i="42812" a="1"/>
  <c r="K169" i="42812" s="1"/>
  <c r="L169" i="42812"/>
  <c r="B170" i="42812"/>
  <c r="C170" i="42812"/>
  <c r="D170" i="42812"/>
  <c r="E170" i="42812"/>
  <c r="F170" i="42812"/>
  <c r="G170" i="42812"/>
  <c r="H170" i="42812"/>
  <c r="N170" i="42812" s="1"/>
  <c r="I170" i="42812"/>
  <c r="M170" i="42812" s="1"/>
  <c r="J170" i="42812"/>
  <c r="K170" i="42812" a="1"/>
  <c r="K170" i="42812" s="1"/>
  <c r="L170" i="42812"/>
  <c r="B112" i="42812"/>
  <c r="C112" i="42812"/>
  <c r="D112" i="42812"/>
  <c r="E112" i="42812"/>
  <c r="F112" i="42812"/>
  <c r="G112" i="42812"/>
  <c r="H112" i="42812"/>
  <c r="N112" i="42812" s="1"/>
  <c r="I112" i="42812"/>
  <c r="M112" i="42812" s="1"/>
  <c r="J112" i="42812"/>
  <c r="K112" i="42812" a="1"/>
  <c r="K112" i="42812" s="1"/>
  <c r="L112" i="42812"/>
  <c r="B113" i="42812"/>
  <c r="C113" i="42812"/>
  <c r="D113" i="42812"/>
  <c r="E113" i="42812"/>
  <c r="F113" i="42812"/>
  <c r="G113" i="42812"/>
  <c r="H113" i="42812"/>
  <c r="N113" i="42812" s="1"/>
  <c r="I113" i="42812"/>
  <c r="M113" i="42812" s="1"/>
  <c r="J113" i="42812"/>
  <c r="K113" i="42812" a="1"/>
  <c r="K113" i="42812" s="1"/>
  <c r="L113" i="42812"/>
  <c r="B114" i="42812"/>
  <c r="C114" i="42812"/>
  <c r="D114" i="42812"/>
  <c r="E114" i="42812"/>
  <c r="F114" i="42812"/>
  <c r="G114" i="42812"/>
  <c r="H114" i="42812"/>
  <c r="N114" i="42812" s="1"/>
  <c r="I114" i="42812"/>
  <c r="M114" i="42812" s="1"/>
  <c r="J114" i="42812"/>
  <c r="K114" i="42812" a="1"/>
  <c r="K114" i="42812" s="1"/>
  <c r="L114" i="42812"/>
  <c r="B115" i="42812"/>
  <c r="C115" i="42812"/>
  <c r="D115" i="42812"/>
  <c r="E115" i="42812"/>
  <c r="F115" i="42812"/>
  <c r="G115" i="42812"/>
  <c r="H115" i="42812"/>
  <c r="N115" i="42812" s="1"/>
  <c r="I115" i="42812"/>
  <c r="M115" i="42812" s="1"/>
  <c r="J115" i="42812"/>
  <c r="K115" i="42812" a="1"/>
  <c r="K115" i="42812" s="1"/>
  <c r="L115" i="42812"/>
  <c r="B116" i="42812"/>
  <c r="C116" i="42812"/>
  <c r="D116" i="42812"/>
  <c r="E116" i="42812"/>
  <c r="F116" i="42812"/>
  <c r="G116" i="42812"/>
  <c r="H116" i="42812"/>
  <c r="N116" i="42812" s="1"/>
  <c r="I116" i="42812"/>
  <c r="M116" i="42812" s="1"/>
  <c r="J116" i="42812"/>
  <c r="K116" i="42812" a="1"/>
  <c r="K116" i="42812" s="1"/>
  <c r="L116" i="42812"/>
  <c r="B117" i="42812"/>
  <c r="C117" i="42812"/>
  <c r="D117" i="42812"/>
  <c r="E117" i="42812"/>
  <c r="F117" i="42812"/>
  <c r="G117" i="42812"/>
  <c r="H117" i="42812"/>
  <c r="N117" i="42812" s="1"/>
  <c r="I117" i="42812"/>
  <c r="M117" i="42812" s="1"/>
  <c r="J117" i="42812"/>
  <c r="K117" i="42812" a="1"/>
  <c r="K117" i="42812" s="1"/>
  <c r="L117" i="42812"/>
  <c r="B118" i="42812"/>
  <c r="C118" i="42812"/>
  <c r="D118" i="42812"/>
  <c r="E118" i="42812"/>
  <c r="F118" i="42812"/>
  <c r="G118" i="42812"/>
  <c r="H118" i="42812"/>
  <c r="N118" i="42812" s="1"/>
  <c r="I118" i="42812"/>
  <c r="M118" i="42812" s="1"/>
  <c r="J118" i="42812"/>
  <c r="K118" i="42812" a="1"/>
  <c r="K118" i="42812" s="1"/>
  <c r="L118" i="42812"/>
  <c r="B119" i="42812"/>
  <c r="C119" i="42812"/>
  <c r="D119" i="42812"/>
  <c r="E119" i="42812"/>
  <c r="F119" i="42812"/>
  <c r="G119" i="42812"/>
  <c r="H119" i="42812"/>
  <c r="N119" i="42812" s="1"/>
  <c r="I119" i="42812"/>
  <c r="M119" i="42812" s="1"/>
  <c r="J119" i="42812"/>
  <c r="K119" i="42812" a="1"/>
  <c r="K119" i="42812" s="1"/>
  <c r="L119" i="42812"/>
  <c r="B120" i="42812"/>
  <c r="C120" i="42812"/>
  <c r="D120" i="42812"/>
  <c r="E120" i="42812"/>
  <c r="F120" i="42812"/>
  <c r="G120" i="42812"/>
  <c r="H120" i="42812"/>
  <c r="N120" i="42812" s="1"/>
  <c r="I120" i="42812"/>
  <c r="M120" i="42812" s="1"/>
  <c r="J120" i="42812"/>
  <c r="K120" i="42812" a="1"/>
  <c r="K120" i="42812" s="1"/>
  <c r="L120" i="42812"/>
  <c r="B121" i="42812"/>
  <c r="C121" i="42812"/>
  <c r="D121" i="42812"/>
  <c r="E121" i="42812"/>
  <c r="F121" i="42812"/>
  <c r="G121" i="42812"/>
  <c r="H121" i="42812"/>
  <c r="N121" i="42812" s="1"/>
  <c r="I121" i="42812"/>
  <c r="M121" i="42812" s="1"/>
  <c r="J121" i="42812"/>
  <c r="K121" i="42812" a="1"/>
  <c r="K121" i="42812" s="1"/>
  <c r="L121" i="42812"/>
  <c r="B122" i="42812"/>
  <c r="C122" i="42812"/>
  <c r="D122" i="42812"/>
  <c r="E122" i="42812"/>
  <c r="F122" i="42812"/>
  <c r="G122" i="42812"/>
  <c r="H122" i="42812"/>
  <c r="N122" i="42812" s="1"/>
  <c r="I122" i="42812"/>
  <c r="M122" i="42812" s="1"/>
  <c r="J122" i="42812"/>
  <c r="K122" i="42812" a="1"/>
  <c r="K122" i="42812" s="1"/>
  <c r="L122" i="42812"/>
  <c r="B123" i="42812"/>
  <c r="C123" i="42812"/>
  <c r="D123" i="42812"/>
  <c r="E123" i="42812"/>
  <c r="F123" i="42812"/>
  <c r="G123" i="42812"/>
  <c r="H123" i="42812"/>
  <c r="N123" i="42812" s="1"/>
  <c r="I123" i="42812"/>
  <c r="M123" i="42812" s="1"/>
  <c r="J123" i="42812"/>
  <c r="K123" i="42812" a="1"/>
  <c r="K123" i="42812" s="1"/>
  <c r="L123" i="42812"/>
  <c r="B124" i="42812"/>
  <c r="C124" i="42812"/>
  <c r="D124" i="42812"/>
  <c r="E124" i="42812"/>
  <c r="F124" i="42812"/>
  <c r="G124" i="42812"/>
  <c r="H124" i="42812"/>
  <c r="N124" i="42812" s="1"/>
  <c r="I124" i="42812"/>
  <c r="M124" i="42812" s="1"/>
  <c r="J124" i="42812"/>
  <c r="K124" i="42812" a="1"/>
  <c r="K124" i="42812" s="1"/>
  <c r="L124" i="42812"/>
  <c r="B125" i="42812"/>
  <c r="C125" i="42812"/>
  <c r="D125" i="42812"/>
  <c r="E125" i="42812"/>
  <c r="F125" i="42812"/>
  <c r="G125" i="42812"/>
  <c r="H125" i="42812"/>
  <c r="N125" i="42812" s="1"/>
  <c r="I125" i="42812"/>
  <c r="M125" i="42812" s="1"/>
  <c r="J125" i="42812"/>
  <c r="K125" i="42812" a="1"/>
  <c r="K125" i="42812" s="1"/>
  <c r="L125" i="42812"/>
  <c r="B126" i="42812"/>
  <c r="C126" i="42812"/>
  <c r="D126" i="42812"/>
  <c r="E126" i="42812"/>
  <c r="F126" i="42812"/>
  <c r="G126" i="42812"/>
  <c r="H126" i="42812"/>
  <c r="N126" i="42812" s="1"/>
  <c r="I126" i="42812"/>
  <c r="M126" i="42812" s="1"/>
  <c r="J126" i="42812"/>
  <c r="K126" i="42812" a="1"/>
  <c r="K126" i="42812" s="1"/>
  <c r="L126" i="42812"/>
  <c r="B127" i="42812"/>
  <c r="C127" i="42812"/>
  <c r="D127" i="42812"/>
  <c r="E127" i="42812"/>
  <c r="F127" i="42812"/>
  <c r="G127" i="42812"/>
  <c r="H127" i="42812"/>
  <c r="N127" i="42812" s="1"/>
  <c r="I127" i="42812"/>
  <c r="M127" i="42812" s="1"/>
  <c r="J127" i="42812"/>
  <c r="K127" i="42812" a="1"/>
  <c r="K127" i="42812" s="1"/>
  <c r="L127" i="42812"/>
  <c r="B128" i="42812"/>
  <c r="C128" i="42812"/>
  <c r="D128" i="42812"/>
  <c r="E128" i="42812"/>
  <c r="F128" i="42812"/>
  <c r="G128" i="42812"/>
  <c r="H128" i="42812"/>
  <c r="N128" i="42812" s="1"/>
  <c r="I128" i="42812"/>
  <c r="M128" i="42812" s="1"/>
  <c r="J128" i="42812"/>
  <c r="K128" i="42812" a="1"/>
  <c r="K128" i="42812" s="1"/>
  <c r="L128" i="42812"/>
  <c r="B129" i="42812"/>
  <c r="C129" i="42812"/>
  <c r="D129" i="42812"/>
  <c r="E129" i="42812"/>
  <c r="F129" i="42812"/>
  <c r="G129" i="42812"/>
  <c r="H129" i="42812"/>
  <c r="N129" i="42812" s="1"/>
  <c r="I129" i="42812"/>
  <c r="M129" i="42812" s="1"/>
  <c r="J129" i="42812"/>
  <c r="K129" i="42812" a="1"/>
  <c r="K129" i="42812" s="1"/>
  <c r="L129" i="42812"/>
  <c r="B130" i="42812"/>
  <c r="C130" i="42812"/>
  <c r="D130" i="42812"/>
  <c r="E130" i="42812"/>
  <c r="F130" i="42812"/>
  <c r="G130" i="42812"/>
  <c r="H130" i="42812"/>
  <c r="N130" i="42812" s="1"/>
  <c r="I130" i="42812"/>
  <c r="M130" i="42812" s="1"/>
  <c r="J130" i="42812"/>
  <c r="K130" i="42812" a="1"/>
  <c r="K130" i="42812" s="1"/>
  <c r="L130" i="42812"/>
  <c r="B131" i="42812"/>
  <c r="C131" i="42812"/>
  <c r="D131" i="42812"/>
  <c r="E131" i="42812"/>
  <c r="F131" i="42812"/>
  <c r="G131" i="42812"/>
  <c r="H131" i="42812"/>
  <c r="N131" i="42812" s="1"/>
  <c r="I131" i="42812"/>
  <c r="M131" i="42812" s="1"/>
  <c r="J131" i="42812"/>
  <c r="K131" i="42812" a="1"/>
  <c r="K131" i="42812" s="1"/>
  <c r="L131" i="42812"/>
  <c r="B132" i="42812"/>
  <c r="C132" i="42812"/>
  <c r="D132" i="42812"/>
  <c r="E132" i="42812"/>
  <c r="F132" i="42812"/>
  <c r="G132" i="42812"/>
  <c r="H132" i="42812"/>
  <c r="N132" i="42812" s="1"/>
  <c r="I132" i="42812"/>
  <c r="M132" i="42812" s="1"/>
  <c r="J132" i="42812"/>
  <c r="K132" i="42812" a="1"/>
  <c r="K132" i="42812" s="1"/>
  <c r="L132" i="42812"/>
  <c r="B133" i="42812"/>
  <c r="C133" i="42812"/>
  <c r="D133" i="42812"/>
  <c r="E133" i="42812"/>
  <c r="F133" i="42812"/>
  <c r="G133" i="42812"/>
  <c r="H133" i="42812"/>
  <c r="N133" i="42812" s="1"/>
  <c r="I133" i="42812"/>
  <c r="M133" i="42812" s="1"/>
  <c r="J133" i="42812"/>
  <c r="K133" i="42812" a="1"/>
  <c r="K133" i="42812" s="1"/>
  <c r="L133" i="42812"/>
  <c r="B134" i="42812"/>
  <c r="C134" i="42812"/>
  <c r="D134" i="42812"/>
  <c r="E134" i="42812"/>
  <c r="F134" i="42812"/>
  <c r="G134" i="42812"/>
  <c r="H134" i="42812"/>
  <c r="N134" i="42812" s="1"/>
  <c r="I134" i="42812"/>
  <c r="M134" i="42812" s="1"/>
  <c r="J134" i="42812"/>
  <c r="K134" i="42812" a="1"/>
  <c r="K134" i="42812" s="1"/>
  <c r="L134" i="42812"/>
  <c r="B135" i="42812"/>
  <c r="C135" i="42812"/>
  <c r="D135" i="42812"/>
  <c r="E135" i="42812"/>
  <c r="F135" i="42812"/>
  <c r="G135" i="42812"/>
  <c r="H135" i="42812"/>
  <c r="N135" i="42812" s="1"/>
  <c r="I135" i="42812"/>
  <c r="M135" i="42812" s="1"/>
  <c r="J135" i="42812"/>
  <c r="K135" i="42812" a="1"/>
  <c r="K135" i="42812" s="1"/>
  <c r="L135" i="42812"/>
  <c r="B136" i="42812"/>
  <c r="C136" i="42812"/>
  <c r="D136" i="42812"/>
  <c r="E136" i="42812"/>
  <c r="F136" i="42812"/>
  <c r="G136" i="42812"/>
  <c r="H136" i="42812"/>
  <c r="N136" i="42812" s="1"/>
  <c r="I136" i="42812"/>
  <c r="M136" i="42812" s="1"/>
  <c r="J136" i="42812"/>
  <c r="K136" i="42812" a="1"/>
  <c r="K136" i="42812" s="1"/>
  <c r="L136" i="42812"/>
  <c r="B137" i="42812"/>
  <c r="C137" i="42812"/>
  <c r="D137" i="42812"/>
  <c r="E137" i="42812"/>
  <c r="F137" i="42812"/>
  <c r="G137" i="42812"/>
  <c r="H137" i="42812"/>
  <c r="N137" i="42812" s="1"/>
  <c r="I137" i="42812"/>
  <c r="M137" i="42812" s="1"/>
  <c r="J137" i="42812"/>
  <c r="K137" i="42812" a="1"/>
  <c r="K137" i="42812" s="1"/>
  <c r="L137" i="42812"/>
  <c r="B138" i="42812"/>
  <c r="C138" i="42812"/>
  <c r="D138" i="42812"/>
  <c r="E138" i="42812"/>
  <c r="F138" i="42812"/>
  <c r="G138" i="42812"/>
  <c r="H138" i="42812"/>
  <c r="N138" i="42812" s="1"/>
  <c r="I138" i="42812"/>
  <c r="M138" i="42812" s="1"/>
  <c r="J138" i="42812"/>
  <c r="K138" i="42812" a="1"/>
  <c r="K138" i="42812" s="1"/>
  <c r="L138" i="42812"/>
  <c r="B139" i="42812"/>
  <c r="C139" i="42812"/>
  <c r="D139" i="42812"/>
  <c r="E139" i="42812"/>
  <c r="F139" i="42812"/>
  <c r="G139" i="42812"/>
  <c r="H139" i="42812"/>
  <c r="N139" i="42812" s="1"/>
  <c r="I139" i="42812"/>
  <c r="M139" i="42812" s="1"/>
  <c r="J139" i="42812"/>
  <c r="K139" i="42812" a="1"/>
  <c r="K139" i="42812" s="1"/>
  <c r="L139" i="42812"/>
  <c r="B140" i="42812"/>
  <c r="C140" i="42812"/>
  <c r="D140" i="42812"/>
  <c r="E140" i="42812"/>
  <c r="F140" i="42812"/>
  <c r="G140" i="42812"/>
  <c r="H140" i="42812"/>
  <c r="N140" i="42812" s="1"/>
  <c r="I140" i="42812"/>
  <c r="M140" i="42812" s="1"/>
  <c r="J140" i="42812"/>
  <c r="K140" i="42812" a="1"/>
  <c r="K140" i="42812" s="1"/>
  <c r="L140" i="42812"/>
  <c r="B82" i="42812"/>
  <c r="C82" i="42812"/>
  <c r="D82" i="42812"/>
  <c r="E82" i="42812"/>
  <c r="F82" i="42812"/>
  <c r="G82" i="42812"/>
  <c r="H82" i="42812"/>
  <c r="I82" i="42812"/>
  <c r="J82" i="42812"/>
  <c r="K82" i="42812" a="1"/>
  <c r="K82" i="42812" s="1"/>
  <c r="L82" i="42812"/>
  <c r="M82" i="42812"/>
  <c r="N82" i="42812"/>
  <c r="B83" i="42812"/>
  <c r="C83" i="42812"/>
  <c r="D83" i="42812"/>
  <c r="E83" i="42812"/>
  <c r="F83" i="42812"/>
  <c r="G83" i="42812"/>
  <c r="H83" i="42812"/>
  <c r="I83" i="42812"/>
  <c r="J83" i="42812"/>
  <c r="K83" i="42812" a="1"/>
  <c r="K83" i="42812" s="1"/>
  <c r="L83" i="42812"/>
  <c r="M83" i="42812"/>
  <c r="N83" i="42812"/>
  <c r="B84" i="42812"/>
  <c r="C84" i="42812"/>
  <c r="D84" i="42812"/>
  <c r="E84" i="42812"/>
  <c r="F84" i="42812"/>
  <c r="G84" i="42812"/>
  <c r="H84" i="42812"/>
  <c r="I84" i="42812"/>
  <c r="J84" i="42812"/>
  <c r="K84" i="42812" a="1"/>
  <c r="K84" i="42812" s="1"/>
  <c r="L84" i="42812"/>
  <c r="M84" i="42812"/>
  <c r="N84" i="42812"/>
  <c r="B85" i="42812"/>
  <c r="C85" i="42812"/>
  <c r="D85" i="42812"/>
  <c r="E85" i="42812"/>
  <c r="F85" i="42812"/>
  <c r="G85" i="42812"/>
  <c r="H85" i="42812"/>
  <c r="I85" i="42812"/>
  <c r="J85" i="42812"/>
  <c r="K85" i="42812" a="1"/>
  <c r="K85" i="42812" s="1"/>
  <c r="L85" i="42812"/>
  <c r="M85" i="42812"/>
  <c r="N85" i="42812"/>
  <c r="B86" i="42812"/>
  <c r="C86" i="42812"/>
  <c r="D86" i="42812"/>
  <c r="E86" i="42812"/>
  <c r="F86" i="42812"/>
  <c r="G86" i="42812"/>
  <c r="H86" i="42812"/>
  <c r="I86" i="42812"/>
  <c r="J86" i="42812"/>
  <c r="K86" i="42812" a="1"/>
  <c r="K86" i="42812" s="1"/>
  <c r="L86" i="42812"/>
  <c r="M86" i="42812"/>
  <c r="N86" i="42812"/>
  <c r="B87" i="42812"/>
  <c r="C87" i="42812"/>
  <c r="D87" i="42812"/>
  <c r="E87" i="42812"/>
  <c r="F87" i="42812"/>
  <c r="G87" i="42812"/>
  <c r="H87" i="42812"/>
  <c r="I87" i="42812"/>
  <c r="J87" i="42812"/>
  <c r="K87" i="42812" a="1"/>
  <c r="K87" i="42812" s="1"/>
  <c r="L87" i="42812"/>
  <c r="M87" i="42812"/>
  <c r="N87" i="42812"/>
  <c r="B88" i="42812"/>
  <c r="C88" i="42812"/>
  <c r="D88" i="42812"/>
  <c r="E88" i="42812"/>
  <c r="F88" i="42812"/>
  <c r="G88" i="42812"/>
  <c r="H88" i="42812"/>
  <c r="I88" i="42812"/>
  <c r="J88" i="42812"/>
  <c r="K88" i="42812" a="1"/>
  <c r="K88" i="42812" s="1"/>
  <c r="L88" i="42812"/>
  <c r="M88" i="42812"/>
  <c r="N88" i="42812"/>
  <c r="B89" i="42812"/>
  <c r="C89" i="42812"/>
  <c r="D89" i="42812"/>
  <c r="E89" i="42812"/>
  <c r="F89" i="42812"/>
  <c r="G89" i="42812"/>
  <c r="H89" i="42812"/>
  <c r="I89" i="42812"/>
  <c r="J89" i="42812"/>
  <c r="K89" i="42812" a="1"/>
  <c r="K89" i="42812" s="1"/>
  <c r="L89" i="42812"/>
  <c r="M89" i="42812"/>
  <c r="N89" i="42812"/>
  <c r="B90" i="42812"/>
  <c r="C90" i="42812"/>
  <c r="D90" i="42812"/>
  <c r="E90" i="42812"/>
  <c r="F90" i="42812"/>
  <c r="G90" i="42812"/>
  <c r="H90" i="42812"/>
  <c r="I90" i="42812"/>
  <c r="J90" i="42812"/>
  <c r="K90" i="42812" a="1"/>
  <c r="K90" i="42812" s="1"/>
  <c r="L90" i="42812"/>
  <c r="M90" i="42812"/>
  <c r="N90" i="42812"/>
  <c r="B91" i="42812"/>
  <c r="C91" i="42812"/>
  <c r="D91" i="42812"/>
  <c r="E91" i="42812"/>
  <c r="F91" i="42812"/>
  <c r="G91" i="42812"/>
  <c r="H91" i="42812"/>
  <c r="I91" i="42812"/>
  <c r="J91" i="42812"/>
  <c r="K91" i="42812" a="1"/>
  <c r="K91" i="42812" s="1"/>
  <c r="L91" i="42812"/>
  <c r="M91" i="42812"/>
  <c r="N91" i="42812"/>
  <c r="B92" i="42812"/>
  <c r="C92" i="42812"/>
  <c r="D92" i="42812"/>
  <c r="E92" i="42812"/>
  <c r="F92" i="42812"/>
  <c r="G92" i="42812"/>
  <c r="H92" i="42812"/>
  <c r="I92" i="42812"/>
  <c r="J92" i="42812"/>
  <c r="K92" i="42812" a="1"/>
  <c r="K92" i="42812" s="1"/>
  <c r="L92" i="42812"/>
  <c r="M92" i="42812"/>
  <c r="N92" i="42812"/>
  <c r="B93" i="42812"/>
  <c r="C93" i="42812"/>
  <c r="D93" i="42812"/>
  <c r="E93" i="42812"/>
  <c r="F93" i="42812"/>
  <c r="G93" i="42812"/>
  <c r="H93" i="42812"/>
  <c r="I93" i="42812"/>
  <c r="J93" i="42812"/>
  <c r="K93" i="42812" a="1"/>
  <c r="K93" i="42812" s="1"/>
  <c r="L93" i="42812"/>
  <c r="M93" i="42812"/>
  <c r="N93" i="42812"/>
  <c r="B94" i="42812"/>
  <c r="C94" i="42812"/>
  <c r="D94" i="42812"/>
  <c r="E94" i="42812"/>
  <c r="F94" i="42812"/>
  <c r="G94" i="42812"/>
  <c r="H94" i="42812"/>
  <c r="I94" i="42812"/>
  <c r="J94" i="42812"/>
  <c r="K94" i="42812" a="1"/>
  <c r="K94" i="42812" s="1"/>
  <c r="L94" i="42812"/>
  <c r="M94" i="42812"/>
  <c r="N94" i="42812"/>
  <c r="B95" i="42812"/>
  <c r="C95" i="42812"/>
  <c r="D95" i="42812"/>
  <c r="E95" i="42812"/>
  <c r="F95" i="42812"/>
  <c r="G95" i="42812"/>
  <c r="H95" i="42812"/>
  <c r="I95" i="42812"/>
  <c r="J95" i="42812"/>
  <c r="K95" i="42812" a="1"/>
  <c r="K95" i="42812" s="1"/>
  <c r="L95" i="42812"/>
  <c r="M95" i="42812"/>
  <c r="N95" i="42812"/>
  <c r="B96" i="42812"/>
  <c r="C96" i="42812"/>
  <c r="D96" i="42812"/>
  <c r="E96" i="42812"/>
  <c r="F96" i="42812"/>
  <c r="G96" i="42812"/>
  <c r="H96" i="42812"/>
  <c r="I96" i="42812"/>
  <c r="J96" i="42812"/>
  <c r="K96" i="42812" a="1"/>
  <c r="K96" i="42812" s="1"/>
  <c r="L96" i="42812"/>
  <c r="M96" i="42812"/>
  <c r="N96" i="42812"/>
  <c r="B97" i="42812"/>
  <c r="C97" i="42812"/>
  <c r="D97" i="42812"/>
  <c r="E97" i="42812"/>
  <c r="F97" i="42812"/>
  <c r="G97" i="42812"/>
  <c r="H97" i="42812"/>
  <c r="I97" i="42812"/>
  <c r="J97" i="42812"/>
  <c r="K97" i="42812" a="1"/>
  <c r="K97" i="42812" s="1"/>
  <c r="L97" i="42812"/>
  <c r="M97" i="42812"/>
  <c r="N97" i="42812"/>
  <c r="B98" i="42812"/>
  <c r="C98" i="42812"/>
  <c r="D98" i="42812"/>
  <c r="E98" i="42812"/>
  <c r="F98" i="42812"/>
  <c r="G98" i="42812"/>
  <c r="H98" i="42812"/>
  <c r="I98" i="42812"/>
  <c r="J98" i="42812"/>
  <c r="K98" i="42812" a="1"/>
  <c r="K98" i="42812" s="1"/>
  <c r="L98" i="42812"/>
  <c r="M98" i="42812"/>
  <c r="N98" i="42812"/>
  <c r="B99" i="42812"/>
  <c r="C99" i="42812"/>
  <c r="D99" i="42812"/>
  <c r="E99" i="42812"/>
  <c r="F99" i="42812"/>
  <c r="G99" i="42812"/>
  <c r="H99" i="42812"/>
  <c r="I99" i="42812"/>
  <c r="J99" i="42812"/>
  <c r="K99" i="42812" a="1"/>
  <c r="K99" i="42812" s="1"/>
  <c r="L99" i="42812"/>
  <c r="M99" i="42812"/>
  <c r="N99" i="42812"/>
  <c r="B100" i="42812"/>
  <c r="C100" i="42812"/>
  <c r="D100" i="42812"/>
  <c r="E100" i="42812"/>
  <c r="F100" i="42812"/>
  <c r="G100" i="42812"/>
  <c r="H100" i="42812"/>
  <c r="I100" i="42812"/>
  <c r="J100" i="42812"/>
  <c r="K100" i="42812" a="1"/>
  <c r="K100" i="42812" s="1"/>
  <c r="L100" i="42812"/>
  <c r="M100" i="42812"/>
  <c r="N100" i="42812"/>
  <c r="B101" i="42812"/>
  <c r="C101" i="42812"/>
  <c r="D101" i="42812"/>
  <c r="E101" i="42812"/>
  <c r="F101" i="42812"/>
  <c r="G101" i="42812"/>
  <c r="H101" i="42812"/>
  <c r="I101" i="42812"/>
  <c r="J101" i="42812"/>
  <c r="K101" i="42812" a="1"/>
  <c r="K101" i="42812" s="1"/>
  <c r="L101" i="42812"/>
  <c r="M101" i="42812"/>
  <c r="N101" i="42812"/>
  <c r="B102" i="42812"/>
  <c r="C102" i="42812"/>
  <c r="D102" i="42812"/>
  <c r="E102" i="42812"/>
  <c r="F102" i="42812"/>
  <c r="G102" i="42812"/>
  <c r="H102" i="42812"/>
  <c r="I102" i="42812"/>
  <c r="J102" i="42812"/>
  <c r="K102" i="42812" a="1"/>
  <c r="K102" i="42812" s="1"/>
  <c r="L102" i="42812"/>
  <c r="M102" i="42812"/>
  <c r="N102" i="42812"/>
  <c r="B103" i="42812"/>
  <c r="C103" i="42812"/>
  <c r="D103" i="42812"/>
  <c r="E103" i="42812"/>
  <c r="F103" i="42812"/>
  <c r="G103" i="42812"/>
  <c r="H103" i="42812"/>
  <c r="I103" i="42812"/>
  <c r="J103" i="42812"/>
  <c r="K103" i="42812" a="1"/>
  <c r="K103" i="42812" s="1"/>
  <c r="L103" i="42812"/>
  <c r="M103" i="42812"/>
  <c r="N103" i="42812"/>
  <c r="B104" i="42812"/>
  <c r="C104" i="42812"/>
  <c r="D104" i="42812"/>
  <c r="E104" i="42812"/>
  <c r="F104" i="42812"/>
  <c r="G104" i="42812"/>
  <c r="H104" i="42812"/>
  <c r="I104" i="42812"/>
  <c r="J104" i="42812"/>
  <c r="K104" i="42812" a="1"/>
  <c r="K104" i="42812" s="1"/>
  <c r="L104" i="42812"/>
  <c r="M104" i="42812"/>
  <c r="N104" i="42812"/>
  <c r="B105" i="42812"/>
  <c r="C105" i="42812"/>
  <c r="D105" i="42812"/>
  <c r="E105" i="42812"/>
  <c r="F105" i="42812"/>
  <c r="G105" i="42812"/>
  <c r="H105" i="42812"/>
  <c r="I105" i="42812"/>
  <c r="J105" i="42812"/>
  <c r="K105" i="42812" a="1"/>
  <c r="K105" i="42812" s="1"/>
  <c r="L105" i="42812"/>
  <c r="M105" i="42812"/>
  <c r="N105" i="42812"/>
  <c r="B106" i="42812"/>
  <c r="C106" i="42812"/>
  <c r="D106" i="42812"/>
  <c r="E106" i="42812"/>
  <c r="F106" i="42812"/>
  <c r="G106" i="42812"/>
  <c r="H106" i="42812"/>
  <c r="I106" i="42812"/>
  <c r="J106" i="42812"/>
  <c r="K106" i="42812" a="1"/>
  <c r="K106" i="42812" s="1"/>
  <c r="L106" i="42812"/>
  <c r="M106" i="42812"/>
  <c r="N106" i="42812"/>
  <c r="B107" i="42812"/>
  <c r="C107" i="42812"/>
  <c r="D107" i="42812"/>
  <c r="E107" i="42812"/>
  <c r="F107" i="42812"/>
  <c r="G107" i="42812"/>
  <c r="H107" i="42812"/>
  <c r="I107" i="42812"/>
  <c r="J107" i="42812"/>
  <c r="K107" i="42812" a="1"/>
  <c r="K107" i="42812" s="1"/>
  <c r="L107" i="42812"/>
  <c r="M107" i="42812"/>
  <c r="N107" i="42812"/>
  <c r="B108" i="42812"/>
  <c r="C108" i="42812"/>
  <c r="D108" i="42812"/>
  <c r="E108" i="42812"/>
  <c r="F108" i="42812"/>
  <c r="G108" i="42812"/>
  <c r="H108" i="42812"/>
  <c r="I108" i="42812"/>
  <c r="J108" i="42812"/>
  <c r="K108" i="42812" a="1"/>
  <c r="K108" i="42812" s="1"/>
  <c r="L108" i="42812"/>
  <c r="M108" i="42812"/>
  <c r="N108" i="42812"/>
  <c r="B109" i="42812"/>
  <c r="C109" i="42812"/>
  <c r="D109" i="42812"/>
  <c r="E109" i="42812"/>
  <c r="F109" i="42812"/>
  <c r="G109" i="42812"/>
  <c r="H109" i="42812"/>
  <c r="I109" i="42812"/>
  <c r="J109" i="42812"/>
  <c r="K109" i="42812" a="1"/>
  <c r="K109" i="42812" s="1"/>
  <c r="L109" i="42812"/>
  <c r="M109" i="42812"/>
  <c r="N109" i="42812"/>
  <c r="B110" i="42812"/>
  <c r="C110" i="42812"/>
  <c r="D110" i="42812"/>
  <c r="E110" i="42812"/>
  <c r="F110" i="42812"/>
  <c r="G110" i="42812"/>
  <c r="H110" i="42812"/>
  <c r="I110" i="42812"/>
  <c r="J110" i="42812"/>
  <c r="K110" i="42812" a="1"/>
  <c r="K110" i="42812" s="1"/>
  <c r="L110" i="42812"/>
  <c r="M110" i="42812"/>
  <c r="N110" i="42812"/>
  <c r="B52" i="42812"/>
  <c r="K52" i="42812" s="1" a="1"/>
  <c r="K52" i="42812" s="1"/>
  <c r="C52" i="42812"/>
  <c r="D52" i="42812"/>
  <c r="E52" i="42812"/>
  <c r="F52" i="42812"/>
  <c r="G52" i="42812"/>
  <c r="H52" i="42812"/>
  <c r="N52" i="42812" s="1"/>
  <c r="I52" i="42812"/>
  <c r="M52" i="42812" s="1"/>
  <c r="J52" i="42812"/>
  <c r="B53" i="42812"/>
  <c r="C53" i="42812"/>
  <c r="D53" i="42812"/>
  <c r="E53" i="42812"/>
  <c r="F53" i="42812"/>
  <c r="G53" i="42812"/>
  <c r="H53" i="42812"/>
  <c r="N53" i="42812" s="1"/>
  <c r="I53" i="42812"/>
  <c r="M53" i="42812" s="1"/>
  <c r="J53" i="42812"/>
  <c r="B54" i="42812"/>
  <c r="C54" i="42812"/>
  <c r="D54" i="42812"/>
  <c r="E54" i="42812"/>
  <c r="F54" i="42812"/>
  <c r="G54" i="42812"/>
  <c r="H54" i="42812"/>
  <c r="N54" i="42812" s="1"/>
  <c r="I54" i="42812"/>
  <c r="M54" i="42812" s="1"/>
  <c r="J54" i="42812"/>
  <c r="B55" i="42812"/>
  <c r="C55" i="42812"/>
  <c r="D55" i="42812"/>
  <c r="E55" i="42812"/>
  <c r="F55" i="42812"/>
  <c r="G55" i="42812"/>
  <c r="H55" i="42812"/>
  <c r="N55" i="42812" s="1"/>
  <c r="I55" i="42812"/>
  <c r="M55" i="42812" s="1"/>
  <c r="J55" i="42812"/>
  <c r="B56" i="42812"/>
  <c r="C56" i="42812"/>
  <c r="D56" i="42812"/>
  <c r="E56" i="42812"/>
  <c r="F56" i="42812"/>
  <c r="G56" i="42812"/>
  <c r="H56" i="42812"/>
  <c r="N56" i="42812" s="1"/>
  <c r="I56" i="42812"/>
  <c r="M56" i="42812" s="1"/>
  <c r="J56" i="42812"/>
  <c r="B57" i="42812"/>
  <c r="C57" i="42812"/>
  <c r="D57" i="42812"/>
  <c r="E57" i="42812"/>
  <c r="F57" i="42812"/>
  <c r="G57" i="42812"/>
  <c r="H57" i="42812"/>
  <c r="N57" i="42812" s="1"/>
  <c r="I57" i="42812"/>
  <c r="M57" i="42812" s="1"/>
  <c r="J57" i="42812"/>
  <c r="B58" i="42812"/>
  <c r="C58" i="42812"/>
  <c r="D58" i="42812"/>
  <c r="E58" i="42812"/>
  <c r="F58" i="42812"/>
  <c r="G58" i="42812"/>
  <c r="H58" i="42812"/>
  <c r="N58" i="42812" s="1"/>
  <c r="I58" i="42812"/>
  <c r="M58" i="42812" s="1"/>
  <c r="J58" i="42812"/>
  <c r="B59" i="42812"/>
  <c r="C59" i="42812"/>
  <c r="D59" i="42812"/>
  <c r="E59" i="42812"/>
  <c r="F59" i="42812"/>
  <c r="G59" i="42812"/>
  <c r="H59" i="42812"/>
  <c r="N59" i="42812" s="1"/>
  <c r="I59" i="42812"/>
  <c r="M59" i="42812" s="1"/>
  <c r="J59" i="42812"/>
  <c r="B60" i="42812"/>
  <c r="C60" i="42812"/>
  <c r="D60" i="42812"/>
  <c r="E60" i="42812"/>
  <c r="F60" i="42812"/>
  <c r="G60" i="42812"/>
  <c r="H60" i="42812"/>
  <c r="N60" i="42812" s="1"/>
  <c r="I60" i="42812"/>
  <c r="M60" i="42812" s="1"/>
  <c r="J60" i="42812"/>
  <c r="B61" i="42812"/>
  <c r="C61" i="42812"/>
  <c r="D61" i="42812"/>
  <c r="E61" i="42812"/>
  <c r="F61" i="42812"/>
  <c r="G61" i="42812"/>
  <c r="H61" i="42812"/>
  <c r="N61" i="42812" s="1"/>
  <c r="I61" i="42812"/>
  <c r="M61" i="42812" s="1"/>
  <c r="J61" i="42812"/>
  <c r="B62" i="42812"/>
  <c r="C62" i="42812"/>
  <c r="D62" i="42812"/>
  <c r="E62" i="42812"/>
  <c r="F62" i="42812"/>
  <c r="G62" i="42812"/>
  <c r="H62" i="42812"/>
  <c r="N62" i="42812" s="1"/>
  <c r="I62" i="42812"/>
  <c r="M62" i="42812" s="1"/>
  <c r="J62" i="42812"/>
  <c r="B63" i="42812"/>
  <c r="C63" i="42812"/>
  <c r="D63" i="42812"/>
  <c r="E63" i="42812"/>
  <c r="F63" i="42812"/>
  <c r="G63" i="42812"/>
  <c r="H63" i="42812"/>
  <c r="N63" i="42812" s="1"/>
  <c r="I63" i="42812"/>
  <c r="M63" i="42812" s="1"/>
  <c r="J63" i="42812"/>
  <c r="B64" i="42812"/>
  <c r="C64" i="42812"/>
  <c r="D64" i="42812"/>
  <c r="E64" i="42812"/>
  <c r="F64" i="42812"/>
  <c r="G64" i="42812"/>
  <c r="H64" i="42812"/>
  <c r="N64" i="42812" s="1"/>
  <c r="I64" i="42812"/>
  <c r="M64" i="42812" s="1"/>
  <c r="J64" i="42812"/>
  <c r="B65" i="42812"/>
  <c r="C65" i="42812"/>
  <c r="D65" i="42812"/>
  <c r="E65" i="42812"/>
  <c r="F65" i="42812"/>
  <c r="G65" i="42812"/>
  <c r="H65" i="42812"/>
  <c r="N65" i="42812" s="1"/>
  <c r="I65" i="42812"/>
  <c r="M65" i="42812" s="1"/>
  <c r="J65" i="42812"/>
  <c r="B66" i="42812"/>
  <c r="C66" i="42812"/>
  <c r="D66" i="42812"/>
  <c r="E66" i="42812"/>
  <c r="F66" i="42812"/>
  <c r="G66" i="42812"/>
  <c r="H66" i="42812"/>
  <c r="N66" i="42812" s="1"/>
  <c r="I66" i="42812"/>
  <c r="M66" i="42812" s="1"/>
  <c r="J66" i="42812"/>
  <c r="B67" i="42812"/>
  <c r="C67" i="42812"/>
  <c r="D67" i="42812"/>
  <c r="E67" i="42812"/>
  <c r="F67" i="42812"/>
  <c r="G67" i="42812"/>
  <c r="H67" i="42812"/>
  <c r="N67" i="42812" s="1"/>
  <c r="I67" i="42812"/>
  <c r="M67" i="42812" s="1"/>
  <c r="J67" i="42812"/>
  <c r="B68" i="42812"/>
  <c r="C68" i="42812"/>
  <c r="D68" i="42812"/>
  <c r="E68" i="42812"/>
  <c r="F68" i="42812"/>
  <c r="G68" i="42812"/>
  <c r="H68" i="42812"/>
  <c r="N68" i="42812" s="1"/>
  <c r="I68" i="42812"/>
  <c r="M68" i="42812" s="1"/>
  <c r="J68" i="42812"/>
  <c r="B69" i="42812"/>
  <c r="C69" i="42812"/>
  <c r="D69" i="42812"/>
  <c r="E69" i="42812"/>
  <c r="F69" i="42812"/>
  <c r="G69" i="42812"/>
  <c r="H69" i="42812"/>
  <c r="N69" i="42812" s="1"/>
  <c r="I69" i="42812"/>
  <c r="M69" i="42812" s="1"/>
  <c r="J69" i="42812"/>
  <c r="B70" i="42812"/>
  <c r="C70" i="42812"/>
  <c r="D70" i="42812"/>
  <c r="E70" i="42812"/>
  <c r="F70" i="42812"/>
  <c r="G70" i="42812"/>
  <c r="H70" i="42812"/>
  <c r="N70" i="42812" s="1"/>
  <c r="I70" i="42812"/>
  <c r="M70" i="42812" s="1"/>
  <c r="J70" i="42812"/>
  <c r="B71" i="42812"/>
  <c r="C71" i="42812"/>
  <c r="D71" i="42812"/>
  <c r="E71" i="42812"/>
  <c r="F71" i="42812"/>
  <c r="G71" i="42812"/>
  <c r="H71" i="42812"/>
  <c r="N71" i="42812" s="1"/>
  <c r="I71" i="42812"/>
  <c r="M71" i="42812" s="1"/>
  <c r="J71" i="42812"/>
  <c r="B72" i="42812"/>
  <c r="C72" i="42812"/>
  <c r="D72" i="42812"/>
  <c r="E72" i="42812"/>
  <c r="F72" i="42812"/>
  <c r="G72" i="42812"/>
  <c r="H72" i="42812"/>
  <c r="N72" i="42812" s="1"/>
  <c r="I72" i="42812"/>
  <c r="M72" i="42812" s="1"/>
  <c r="J72" i="42812"/>
  <c r="B73" i="42812"/>
  <c r="C73" i="42812"/>
  <c r="D73" i="42812"/>
  <c r="E73" i="42812"/>
  <c r="F73" i="42812"/>
  <c r="G73" i="42812"/>
  <c r="H73" i="42812"/>
  <c r="N73" i="42812" s="1"/>
  <c r="I73" i="42812"/>
  <c r="M73" i="42812" s="1"/>
  <c r="J73" i="42812"/>
  <c r="B74" i="42812"/>
  <c r="C74" i="42812"/>
  <c r="D74" i="42812"/>
  <c r="E74" i="42812"/>
  <c r="F74" i="42812"/>
  <c r="G74" i="42812"/>
  <c r="H74" i="42812"/>
  <c r="N74" i="42812" s="1"/>
  <c r="I74" i="42812"/>
  <c r="M74" i="42812" s="1"/>
  <c r="J74" i="42812"/>
  <c r="B75" i="42812"/>
  <c r="C75" i="42812"/>
  <c r="D75" i="42812"/>
  <c r="E75" i="42812"/>
  <c r="F75" i="42812"/>
  <c r="G75" i="42812"/>
  <c r="H75" i="42812"/>
  <c r="N75" i="42812" s="1"/>
  <c r="I75" i="42812"/>
  <c r="M75" i="42812" s="1"/>
  <c r="J75" i="42812"/>
  <c r="B76" i="42812"/>
  <c r="C76" i="42812"/>
  <c r="D76" i="42812"/>
  <c r="E76" i="42812"/>
  <c r="F76" i="42812"/>
  <c r="G76" i="42812"/>
  <c r="H76" i="42812"/>
  <c r="N76" i="42812" s="1"/>
  <c r="I76" i="42812"/>
  <c r="M76" i="42812" s="1"/>
  <c r="J76" i="42812"/>
  <c r="B77" i="42812"/>
  <c r="C77" i="42812"/>
  <c r="D77" i="42812"/>
  <c r="E77" i="42812"/>
  <c r="F77" i="42812"/>
  <c r="G77" i="42812"/>
  <c r="H77" i="42812"/>
  <c r="N77" i="42812" s="1"/>
  <c r="I77" i="42812"/>
  <c r="M77" i="42812" s="1"/>
  <c r="J77" i="42812"/>
  <c r="B78" i="42812"/>
  <c r="C78" i="42812"/>
  <c r="D78" i="42812"/>
  <c r="E78" i="42812"/>
  <c r="F78" i="42812"/>
  <c r="G78" i="42812"/>
  <c r="H78" i="42812"/>
  <c r="N78" i="42812" s="1"/>
  <c r="I78" i="42812"/>
  <c r="M78" i="42812" s="1"/>
  <c r="J78" i="42812"/>
  <c r="B79" i="42812"/>
  <c r="C79" i="42812"/>
  <c r="D79" i="42812"/>
  <c r="E79" i="42812"/>
  <c r="F79" i="42812"/>
  <c r="G79" i="42812"/>
  <c r="H79" i="42812"/>
  <c r="N79" i="42812" s="1"/>
  <c r="I79" i="42812"/>
  <c r="M79" i="42812" s="1"/>
  <c r="J79" i="42812"/>
  <c r="B80" i="42812"/>
  <c r="C80" i="42812"/>
  <c r="D80" i="42812"/>
  <c r="E80" i="42812"/>
  <c r="F80" i="42812"/>
  <c r="G80" i="42812"/>
  <c r="H80" i="42812"/>
  <c r="N80" i="42812" s="1"/>
  <c r="I80" i="42812"/>
  <c r="M80" i="42812" s="1"/>
  <c r="J80" i="42812"/>
  <c r="O108" i="42812" a="1"/>
  <c r="O244" i="42812" a="1"/>
  <c r="O106" i="42812" a="1"/>
  <c r="O234" i="42812" a="1"/>
  <c r="O83" i="42812" a="1"/>
  <c r="O245" i="42812" a="1"/>
  <c r="O328" i="42812" a="1"/>
  <c r="O183" i="42812" a="1"/>
  <c r="O350" i="42812" a="1"/>
  <c r="O57" i="42812" a="1"/>
  <c r="O379" i="42812" a="1"/>
  <c r="O154" i="42812" a="1"/>
  <c r="O56" i="42812" a="1"/>
  <c r="O236" i="42812" a="1"/>
  <c r="O263" i="42812" a="1"/>
  <c r="O145" i="42812" a="1"/>
  <c r="O275" i="42812" a="1"/>
  <c r="O200" i="42812" a="1"/>
  <c r="O192" i="42812" a="1"/>
  <c r="O150" i="42812" a="1"/>
  <c r="O362" i="42812" a="1"/>
  <c r="O144" i="42812" a="1"/>
  <c r="O315" i="42812" a="1"/>
  <c r="O93" i="42812" a="1"/>
  <c r="O353" i="42812" a="1"/>
  <c r="O361" i="42812" a="1"/>
  <c r="O256" i="42812" a="1"/>
  <c r="O129" i="42812" a="1"/>
  <c r="O311" i="42812" a="1"/>
  <c r="O62" i="42812" a="1"/>
  <c r="O60" i="42812" a="1"/>
  <c r="O281" i="42812" a="1"/>
  <c r="O115" i="42812" a="1"/>
  <c r="O303" i="42812" a="1"/>
  <c r="O71" i="42812" a="1"/>
  <c r="O366" i="42812" a="1"/>
  <c r="O219" i="42812" a="1"/>
  <c r="O265" i="42812" a="1"/>
  <c r="O352" i="42812" a="1"/>
  <c r="O358" i="42812" a="1"/>
  <c r="O91" i="42812" a="1"/>
  <c r="O336" i="42812" a="1"/>
  <c r="O70" i="42812" a="1"/>
  <c r="O133" i="42812" a="1"/>
  <c r="O189" i="42812" a="1"/>
  <c r="O159" i="42812" a="1"/>
  <c r="O304" i="42812" a="1"/>
  <c r="O132" i="42812" a="1"/>
  <c r="O76" i="42812" a="1"/>
  <c r="O176" i="42812" a="1"/>
  <c r="O78" i="42812" a="1"/>
  <c r="O147" i="42812" a="1"/>
  <c r="O97" i="42812" a="1"/>
  <c r="O267" i="42812" a="1"/>
  <c r="O75" i="42812" a="1"/>
  <c r="O77" i="42812" a="1"/>
  <c r="O137" i="42812" a="1"/>
  <c r="O342" i="42812" a="1"/>
  <c r="O173" i="42812" a="1"/>
  <c r="O95" i="42812" a="1"/>
  <c r="O136" i="42812" a="1"/>
  <c r="O209" i="42812" a="1"/>
  <c r="O109" i="42812" a="1"/>
  <c r="O378" i="42812" a="1"/>
  <c r="O278" i="42812" a="1"/>
  <c r="O220" i="42812" a="1"/>
  <c r="O273" i="42812" a="1"/>
  <c r="O251" i="42812" a="1"/>
  <c r="O289" i="42812" a="1"/>
  <c r="O296" i="42812" a="1"/>
  <c r="O63" i="42812" a="1"/>
  <c r="O376" i="42812" a="1"/>
  <c r="O172" i="42812" a="1"/>
  <c r="O127" i="42812" a="1"/>
  <c r="O120" i="42812" a="1"/>
  <c r="O104" i="42812" a="1"/>
  <c r="O293" i="42812" a="1"/>
  <c r="O266" i="42812" a="1"/>
  <c r="O79" i="42812" a="1"/>
  <c r="O74" i="42812" a="1"/>
  <c r="O158" i="42812" a="1"/>
  <c r="O343" i="42812" a="1"/>
  <c r="O110" i="42812" a="1"/>
  <c r="O284" i="42812" a="1"/>
  <c r="O299" i="42812" a="1"/>
  <c r="O185" i="42812" a="1"/>
  <c r="O331" i="42812" a="1"/>
  <c r="O363" i="42812" a="1"/>
  <c r="O59" i="42812" a="1"/>
  <c r="O257" i="42812" a="1"/>
  <c r="O223" i="42812" a="1"/>
  <c r="O164" i="42812" a="1"/>
  <c r="O346" i="42812" a="1"/>
  <c r="O359" i="42812" a="1"/>
  <c r="O240" i="42812" a="1"/>
  <c r="O181" i="42812" a="1"/>
  <c r="O269" i="42812" a="1"/>
  <c r="O333" i="42812" a="1"/>
  <c r="O330" i="42812" a="1"/>
  <c r="O204" i="42812" a="1"/>
  <c r="O61" i="42812" a="1"/>
  <c r="O88" i="42812" a="1"/>
  <c r="O113" i="42812" a="1"/>
  <c r="O344" i="42812" a="1"/>
  <c r="O179" i="42812" a="1"/>
  <c r="O370" i="42812" a="1"/>
  <c r="O100" i="42812" a="1"/>
  <c r="O301" i="42812" a="1"/>
  <c r="O335" i="42812" a="1"/>
  <c r="O123" i="42812" a="1"/>
  <c r="O90" i="42812" a="1"/>
  <c r="O216" i="42812" a="1"/>
  <c r="O124" i="42812" a="1"/>
  <c r="O323" i="42812" a="1"/>
  <c r="O317" i="42812" a="1"/>
  <c r="O103" i="42812" a="1"/>
  <c r="O360" i="42812" a="1"/>
  <c r="O190" i="42812" a="1"/>
  <c r="O178" i="42812" a="1"/>
  <c r="O157" i="42812" a="1"/>
  <c r="O214" i="42812" a="1"/>
  <c r="O270" i="42812" a="1"/>
  <c r="O149" i="42812" a="1"/>
  <c r="O280" i="42812" a="1"/>
  <c r="O135" i="42812" a="1"/>
  <c r="O202" i="42812" a="1"/>
  <c r="O307" i="42812" a="1"/>
  <c r="O167" i="42812" a="1"/>
  <c r="O125" i="42812" a="1"/>
  <c r="O340" i="42812" a="1"/>
  <c r="O65" i="42812" a="1"/>
  <c r="O282" i="42812" a="1"/>
  <c r="O186" i="42812" a="1"/>
  <c r="O121" i="42812" a="1"/>
  <c r="O283" i="42812" a="1"/>
  <c r="O274" i="42812" a="1"/>
  <c r="O212" i="42812" a="1"/>
  <c r="O367" i="42812" a="1"/>
  <c r="O101" i="42812" a="1"/>
  <c r="O272" i="42812" a="1"/>
  <c r="O205" i="42812" a="1"/>
  <c r="O193" i="42812" a="1"/>
  <c r="O187" i="42812" a="1"/>
  <c r="O182" i="42812" a="1"/>
  <c r="O163" i="42812" a="1"/>
  <c r="O320" i="42812" a="1"/>
  <c r="O295" i="42812" a="1"/>
  <c r="O54" i="42812" a="1"/>
  <c r="O197" i="42812" a="1"/>
  <c r="O254" i="42812" a="1"/>
  <c r="O373" i="42812" a="1"/>
  <c r="O84" i="42812" a="1"/>
  <c r="O242" i="42812" a="1"/>
  <c r="O188" i="42812" a="1"/>
  <c r="O229" i="42812" a="1"/>
  <c r="O306" i="42812" a="1"/>
  <c r="O196" i="42812" a="1"/>
  <c r="O199" i="42812" a="1"/>
  <c r="O146" i="42812" a="1"/>
  <c r="O213" i="42812" a="1"/>
  <c r="O180" i="42812" a="1"/>
  <c r="O357" i="42812" a="1"/>
  <c r="O155" i="42812" a="1"/>
  <c r="O375" i="42812" a="1"/>
  <c r="O377" i="42812" a="1"/>
  <c r="O198" i="42812" a="1"/>
  <c r="O114" i="42812" a="1"/>
  <c r="O174" i="42812" a="1"/>
  <c r="O374" i="42812" a="1"/>
  <c r="O105" i="42812" a="1"/>
  <c r="O255" i="42812" a="1"/>
  <c r="O364" i="42812" a="1"/>
  <c r="O250" i="42812" a="1"/>
  <c r="O316" i="42812" a="1"/>
  <c r="O96" i="42812" a="1"/>
  <c r="O380" i="42812" a="1"/>
  <c r="O341" i="42812" a="1"/>
  <c r="O89" i="42812" a="1"/>
  <c r="O222" i="42812" a="1"/>
  <c r="O69" i="42812" a="1"/>
  <c r="O319" i="42812" a="1"/>
  <c r="O169" i="42812" a="1"/>
  <c r="O210" i="42812" a="1"/>
  <c r="O298" i="42812" a="1"/>
  <c r="O162" i="42812" a="1"/>
  <c r="O247" i="42812" a="1"/>
  <c r="O332" i="42812" a="1"/>
  <c r="O122" i="42812" a="1"/>
  <c r="O355" i="42812" a="1"/>
  <c r="O142" i="42812" a="1"/>
  <c r="O246" i="42812" a="1"/>
  <c r="O372" i="42812" a="1"/>
  <c r="O226" i="42812" a="1"/>
  <c r="O313" i="42812" a="1"/>
  <c r="O348" i="42812" a="1"/>
  <c r="O80" i="42812" a="1"/>
  <c r="O349" i="42812" a="1"/>
  <c r="O87" i="42812" a="1"/>
  <c r="O139" i="42812" a="1"/>
  <c r="O117" i="42812" a="1"/>
  <c r="O297" i="42812" a="1"/>
  <c r="O225" i="42812" a="1"/>
  <c r="O285" i="42812" a="1"/>
  <c r="O72" i="42812" a="1"/>
  <c r="O237" i="42812" a="1"/>
  <c r="O305" i="42812" a="1"/>
  <c r="O160" i="42812" a="1"/>
  <c r="O356" i="42812" a="1"/>
  <c r="O191" i="42812" a="1"/>
  <c r="O119" i="42812" a="1"/>
  <c r="O259" i="42812" a="1"/>
  <c r="O168" i="42812" a="1"/>
  <c r="O112" i="42812" a="1"/>
  <c r="O327" i="42812" a="1"/>
  <c r="O233" i="42812" a="1"/>
  <c r="O253" i="42812" a="1"/>
  <c r="O230" i="42812" a="1"/>
  <c r="O86" i="42812" a="1"/>
  <c r="O107" i="42812" a="1"/>
  <c r="O148" i="42812" a="1"/>
  <c r="O248" i="42812" a="1"/>
  <c r="O287" i="42812" a="1"/>
  <c r="O208" i="42812" a="1"/>
  <c r="O184" i="42812" a="1"/>
  <c r="O228" i="42812" a="1"/>
  <c r="O175" i="42812" a="1"/>
  <c r="O206" i="42812" a="1"/>
  <c r="O264" i="42812" a="1"/>
  <c r="O325" i="42812" a="1"/>
  <c r="O217" i="42812" a="1"/>
  <c r="O365" i="42812" a="1"/>
  <c r="O326" i="42812" a="1"/>
  <c r="O239" i="42812" a="1"/>
  <c r="O337" i="42812" a="1"/>
  <c r="O371" i="42812" a="1"/>
  <c r="O166" i="42812" a="1"/>
  <c r="O249" i="42812" a="1"/>
  <c r="O94" i="42812" a="1"/>
  <c r="O98" i="42812" a="1"/>
  <c r="O215" i="42812" a="1"/>
  <c r="O290" i="42812" a="1"/>
  <c r="O227" i="42812" a="1"/>
  <c r="O262" i="42812" a="1"/>
  <c r="O339" i="42812" a="1"/>
  <c r="O218" i="42812" a="1"/>
  <c r="O177" i="42812" a="1"/>
  <c r="O203" i="42812" a="1"/>
  <c r="O221" i="42812" a="1"/>
  <c r="O318" i="42812" a="1"/>
  <c r="O309" i="42812" a="1"/>
  <c r="O260" i="42812" a="1"/>
  <c r="O152" i="42812" a="1"/>
  <c r="O194" i="42812" a="1"/>
  <c r="O268" i="42812" a="1"/>
  <c r="O138" i="42812" a="1"/>
  <c r="O300" i="42812" a="1"/>
  <c r="O235" i="42812" a="1"/>
  <c r="O308" i="42812" a="1"/>
  <c r="O143" i="42812" a="1"/>
  <c r="O338" i="42812" a="1"/>
  <c r="O302" i="42812" a="1"/>
  <c r="O134" i="42812" a="1"/>
  <c r="O312" i="42812" a="1"/>
  <c r="O310" i="42812" a="1"/>
  <c r="O207" i="42812" a="1"/>
  <c r="O55" i="42812" a="1"/>
  <c r="O241" i="42812" a="1"/>
  <c r="O99" i="42812" a="1"/>
  <c r="O277" i="42812" a="1"/>
  <c r="O271" i="42812" a="1"/>
  <c r="O53" i="42812" a="1"/>
  <c r="O288" i="42812" a="1"/>
  <c r="O314" i="42812" a="1"/>
  <c r="O170" i="42812" a="1"/>
  <c r="O322" i="42812" a="1"/>
  <c r="O252" i="42812" a="1"/>
  <c r="O369" i="42812" a="1"/>
  <c r="O85" i="42812" a="1"/>
  <c r="O151" i="42812" a="1"/>
  <c r="O347" i="42812" a="1"/>
  <c r="O354" i="42812" a="1"/>
  <c r="O131" i="42812" a="1"/>
  <c r="O82" i="42812" a="1"/>
  <c r="O52" i="42812" a="1"/>
  <c r="O66" i="42812" a="1"/>
  <c r="O92" i="42812" a="1"/>
  <c r="O161" i="42812" a="1"/>
  <c r="O67" i="42812" a="1"/>
  <c r="O224" i="42812" a="1"/>
  <c r="O238" i="42812" a="1"/>
  <c r="O279" i="42812" a="1"/>
  <c r="O345" i="42812" a="1"/>
  <c r="O116" i="42812" a="1"/>
  <c r="O329" i="42812" a="1"/>
  <c r="O156" i="42812" a="1"/>
  <c r="O243" i="42812" a="1"/>
  <c r="O292" i="42812" a="1"/>
  <c r="O211" i="42812" a="1"/>
  <c r="O102" i="42812" a="1"/>
  <c r="O258" i="42812" a="1"/>
  <c r="O126" i="42812" a="1"/>
  <c r="O130" i="42812" a="1"/>
  <c r="O73" i="42812" a="1"/>
  <c r="O58" i="42812" a="1"/>
  <c r="O118" i="42812" a="1"/>
  <c r="O195" i="42812" a="1"/>
  <c r="O153" i="42812" a="1"/>
  <c r="O68" i="42812" a="1"/>
  <c r="O382" i="42812" a="1"/>
  <c r="O276" i="42812" a="1"/>
  <c r="O324" i="42812" a="1"/>
  <c r="O286" i="42812" a="1"/>
  <c r="O64" i="42812" a="1"/>
  <c r="O140" i="42812" a="1"/>
  <c r="O334" i="42812" a="1"/>
  <c r="O368" i="42812" a="1"/>
  <c r="O128" i="42812" a="1"/>
  <c r="O232" i="42812" a="1"/>
  <c r="O165" i="42812" a="1"/>
  <c r="O294" i="42812" a="1"/>
  <c r="O382" i="42812" l="1"/>
  <c r="K382" i="42812" a="1"/>
  <c r="K382" i="42812" s="1"/>
  <c r="L382" i="42812"/>
  <c r="O377" i="42812"/>
  <c r="O373" i="42812"/>
  <c r="O369" i="42812"/>
  <c r="O366" i="42812"/>
  <c r="O362" i="42812"/>
  <c r="O359" i="42812"/>
  <c r="O356" i="42812"/>
  <c r="O355" i="42812"/>
  <c r="O380" i="42812"/>
  <c r="O376" i="42812"/>
  <c r="O374" i="42812"/>
  <c r="O370" i="42812"/>
  <c r="O367" i="42812"/>
  <c r="O363" i="42812"/>
  <c r="O360" i="42812"/>
  <c r="O357" i="42812"/>
  <c r="O354" i="42812"/>
  <c r="O378" i="42812"/>
  <c r="O372" i="42812"/>
  <c r="O364" i="42812"/>
  <c r="O353" i="42812"/>
  <c r="O379" i="42812"/>
  <c r="O375" i="42812"/>
  <c r="O371" i="42812"/>
  <c r="O368" i="42812"/>
  <c r="O365" i="42812"/>
  <c r="O361" i="42812"/>
  <c r="O358" i="42812"/>
  <c r="O352" i="42812"/>
  <c r="O349" i="42812"/>
  <c r="O346" i="42812"/>
  <c r="O342" i="42812"/>
  <c r="O339" i="42812"/>
  <c r="O336" i="42812"/>
  <c r="O333" i="42812"/>
  <c r="O328" i="42812"/>
  <c r="O323" i="42812"/>
  <c r="O326" i="42812"/>
  <c r="O325" i="42812"/>
  <c r="O348" i="42812"/>
  <c r="O345" i="42812"/>
  <c r="O343" i="42812"/>
  <c r="O340" i="42812"/>
  <c r="O337" i="42812"/>
  <c r="O334" i="42812"/>
  <c r="O331" i="42812"/>
  <c r="O329" i="42812"/>
  <c r="O322" i="42812"/>
  <c r="O350" i="42812"/>
  <c r="O347" i="42812"/>
  <c r="O344" i="42812"/>
  <c r="O341" i="42812"/>
  <c r="O338" i="42812"/>
  <c r="O335" i="42812"/>
  <c r="O332" i="42812"/>
  <c r="O330" i="42812"/>
  <c r="O327" i="42812"/>
  <c r="O324" i="42812"/>
  <c r="O294" i="42812"/>
  <c r="O320" i="42812"/>
  <c r="O319" i="42812"/>
  <c r="O318" i="42812"/>
  <c r="O317" i="42812"/>
  <c r="O316" i="42812"/>
  <c r="O315" i="42812"/>
  <c r="O314" i="42812"/>
  <c r="O313" i="42812"/>
  <c r="O312" i="42812"/>
  <c r="O311" i="42812"/>
  <c r="O310" i="42812"/>
  <c r="O309" i="42812"/>
  <c r="O308" i="42812"/>
  <c r="O307" i="42812"/>
  <c r="O306" i="42812"/>
  <c r="O305" i="42812"/>
  <c r="O304" i="42812"/>
  <c r="O303" i="42812"/>
  <c r="O302" i="42812"/>
  <c r="O301" i="42812"/>
  <c r="O300" i="42812"/>
  <c r="O299" i="42812"/>
  <c r="O298" i="42812"/>
  <c r="O297" i="42812"/>
  <c r="O296" i="42812"/>
  <c r="O292" i="42812"/>
  <c r="O295" i="42812"/>
  <c r="O293" i="42812"/>
  <c r="O268" i="42812"/>
  <c r="O286" i="42812"/>
  <c r="O279" i="42812"/>
  <c r="O273" i="42812"/>
  <c r="O270" i="42812"/>
  <c r="O265" i="42812"/>
  <c r="O283" i="42812"/>
  <c r="O276" i="42812"/>
  <c r="O264" i="42812"/>
  <c r="O288" i="42812"/>
  <c r="O278" i="42812"/>
  <c r="O263" i="42812"/>
  <c r="O289" i="42812"/>
  <c r="O287" i="42812"/>
  <c r="O284" i="42812"/>
  <c r="O282" i="42812"/>
  <c r="O281" i="42812"/>
  <c r="O277" i="42812"/>
  <c r="O275" i="42812"/>
  <c r="O272" i="42812"/>
  <c r="O269" i="42812"/>
  <c r="O267" i="42812"/>
  <c r="O262" i="42812"/>
  <c r="O290" i="42812"/>
  <c r="O285" i="42812"/>
  <c r="O280" i="42812"/>
  <c r="O274" i="42812"/>
  <c r="O271" i="42812"/>
  <c r="O266" i="42812"/>
  <c r="O257" i="42812"/>
  <c r="O252" i="42812"/>
  <c r="O247" i="42812"/>
  <c r="O240" i="42812"/>
  <c r="O233" i="42812"/>
  <c r="O260" i="42812"/>
  <c r="O254" i="42812"/>
  <c r="O248" i="42812"/>
  <c r="O244" i="42812"/>
  <c r="O234" i="42812"/>
  <c r="O258" i="42812"/>
  <c r="O255" i="42812"/>
  <c r="O250" i="42812"/>
  <c r="O245" i="42812"/>
  <c r="O241" i="42812"/>
  <c r="O232" i="42812"/>
  <c r="O239" i="42812"/>
  <c r="O237" i="42812"/>
  <c r="O238" i="42812"/>
  <c r="O259" i="42812"/>
  <c r="O253" i="42812"/>
  <c r="O249" i="42812"/>
  <c r="O243" i="42812"/>
  <c r="O236" i="42812"/>
  <c r="O256" i="42812"/>
  <c r="O251" i="42812"/>
  <c r="O246" i="42812"/>
  <c r="O242" i="42812"/>
  <c r="O235" i="42812"/>
  <c r="O230" i="42812"/>
  <c r="O225" i="42812"/>
  <c r="O217" i="42812"/>
  <c r="O212" i="42812"/>
  <c r="O207" i="42812"/>
  <c r="O229" i="42812"/>
  <c r="O224" i="42812"/>
  <c r="O220" i="42812"/>
  <c r="O216" i="42812"/>
  <c r="O209" i="42812"/>
  <c r="O208" i="42812"/>
  <c r="O227" i="42812"/>
  <c r="O218" i="42812"/>
  <c r="O210" i="42812"/>
  <c r="O206" i="42812"/>
  <c r="O226" i="42812"/>
  <c r="O219" i="42812"/>
  <c r="O211" i="42812"/>
  <c r="O204" i="42812"/>
  <c r="O222" i="42812"/>
  <c r="O215" i="42812"/>
  <c r="O205" i="42812"/>
  <c r="O228" i="42812"/>
  <c r="O221" i="42812"/>
  <c r="O213" i="42812"/>
  <c r="O202" i="42812"/>
  <c r="O223" i="42812"/>
  <c r="O214" i="42812"/>
  <c r="O203" i="42812"/>
  <c r="O199" i="42812"/>
  <c r="O197" i="42812"/>
  <c r="O195" i="42812"/>
  <c r="O193" i="42812"/>
  <c r="O191" i="42812"/>
  <c r="O189" i="42812"/>
  <c r="O187" i="42812"/>
  <c r="O185" i="42812"/>
  <c r="O183" i="42812"/>
  <c r="O182" i="42812"/>
  <c r="O180" i="42812"/>
  <c r="O178" i="42812"/>
  <c r="O177" i="42812"/>
  <c r="O175" i="42812"/>
  <c r="O173" i="42812"/>
  <c r="O176" i="42812"/>
  <c r="O174" i="42812"/>
  <c r="O200" i="42812"/>
  <c r="O198" i="42812"/>
  <c r="O196" i="42812"/>
  <c r="O194" i="42812"/>
  <c r="O192" i="42812"/>
  <c r="O190" i="42812"/>
  <c r="O188" i="42812"/>
  <c r="O186" i="42812"/>
  <c r="O184" i="42812"/>
  <c r="O181" i="42812"/>
  <c r="O179" i="42812"/>
  <c r="O172" i="42812"/>
  <c r="O170" i="42812"/>
  <c r="O166" i="42812"/>
  <c r="O163" i="42812"/>
  <c r="O160" i="42812"/>
  <c r="O156" i="42812"/>
  <c r="O152" i="42812"/>
  <c r="O147" i="42812"/>
  <c r="O143" i="42812"/>
  <c r="O169" i="42812"/>
  <c r="O168" i="42812"/>
  <c r="O167" i="42812"/>
  <c r="O165" i="42812"/>
  <c r="O164" i="42812"/>
  <c r="O162" i="42812"/>
  <c r="O161" i="42812"/>
  <c r="O159" i="42812"/>
  <c r="O158" i="42812"/>
  <c r="O157" i="42812"/>
  <c r="O155" i="42812"/>
  <c r="O154" i="42812"/>
  <c r="O153" i="42812"/>
  <c r="O151" i="42812"/>
  <c r="O150" i="42812"/>
  <c r="O149" i="42812"/>
  <c r="O148" i="42812"/>
  <c r="O146" i="42812"/>
  <c r="O145" i="42812"/>
  <c r="O144" i="42812"/>
  <c r="O142" i="42812"/>
  <c r="O140" i="42812"/>
  <c r="O138" i="42812"/>
  <c r="O136" i="42812"/>
  <c r="O134" i="42812"/>
  <c r="O133" i="42812"/>
  <c r="O130" i="42812"/>
  <c r="O129" i="42812"/>
  <c r="O127" i="42812"/>
  <c r="O126" i="42812"/>
  <c r="O124" i="42812"/>
  <c r="O123" i="42812"/>
  <c r="O121" i="42812"/>
  <c r="O120" i="42812"/>
  <c r="O119" i="42812"/>
  <c r="O117" i="42812"/>
  <c r="O116" i="42812"/>
  <c r="O113" i="42812"/>
  <c r="O137" i="42812"/>
  <c r="O135" i="42812"/>
  <c r="O131" i="42812"/>
  <c r="O128" i="42812"/>
  <c r="O125" i="42812"/>
  <c r="O122" i="42812"/>
  <c r="O118" i="42812"/>
  <c r="O115" i="42812"/>
  <c r="O112" i="42812"/>
  <c r="O139" i="42812"/>
  <c r="O132" i="42812"/>
  <c r="O114" i="42812"/>
  <c r="O105" i="42812"/>
  <c r="O109" i="42812"/>
  <c r="O106" i="42812"/>
  <c r="O103" i="42812"/>
  <c r="O100" i="42812"/>
  <c r="O97" i="42812"/>
  <c r="O95" i="42812"/>
  <c r="O92" i="42812"/>
  <c r="O89" i="42812"/>
  <c r="O86" i="42812"/>
  <c r="O84" i="42812"/>
  <c r="O110" i="42812"/>
  <c r="O107" i="42812"/>
  <c r="O102" i="42812"/>
  <c r="O99" i="42812"/>
  <c r="O96" i="42812"/>
  <c r="O93" i="42812"/>
  <c r="O90" i="42812"/>
  <c r="O87" i="42812"/>
  <c r="O83" i="42812"/>
  <c r="O108" i="42812"/>
  <c r="O104" i="42812"/>
  <c r="O101" i="42812"/>
  <c r="O98" i="42812"/>
  <c r="O94" i="42812"/>
  <c r="O91" i="42812"/>
  <c r="O88" i="42812"/>
  <c r="O85" i="42812"/>
  <c r="O82" i="42812"/>
  <c r="O78" i="42812"/>
  <c r="O69" i="42812"/>
  <c r="O60" i="42812"/>
  <c r="O79" i="42812"/>
  <c r="O76" i="42812"/>
  <c r="O65" i="42812"/>
  <c r="O62" i="42812"/>
  <c r="O63" i="42812"/>
  <c r="O70" i="42812"/>
  <c r="O67" i="42812"/>
  <c r="O71" i="42812"/>
  <c r="O75" i="42812"/>
  <c r="O72" i="42812"/>
  <c r="O66" i="42812"/>
  <c r="O73" i="42812"/>
  <c r="O80" i="42812"/>
  <c r="O64" i="42812"/>
  <c r="O77" i="42812"/>
  <c r="O74" i="42812"/>
  <c r="O68" i="42812"/>
  <c r="O54" i="42812"/>
  <c r="O61" i="42812"/>
  <c r="O58" i="42812"/>
  <c r="O56" i="42812"/>
  <c r="O53" i="42812"/>
  <c r="O59" i="42812"/>
  <c r="O57" i="42812"/>
  <c r="O55" i="42812"/>
  <c r="O52" i="42812"/>
  <c r="K64" i="42812" a="1"/>
  <c r="K64" i="42812" s="1"/>
  <c r="L64" i="42812"/>
  <c r="K61" i="42812" a="1"/>
  <c r="K61" i="42812" s="1"/>
  <c r="L61" i="42812"/>
  <c r="K77" i="42812" a="1"/>
  <c r="K77" i="42812" s="1"/>
  <c r="L77" i="42812"/>
  <c r="K71" i="42812" a="1"/>
  <c r="K71" i="42812" s="1"/>
  <c r="L71" i="42812"/>
  <c r="K57" i="42812" a="1"/>
  <c r="K57" i="42812" s="1"/>
  <c r="L57" i="42812"/>
  <c r="K76" i="42812" a="1"/>
  <c r="K76" i="42812" s="1"/>
  <c r="L76" i="42812"/>
  <c r="K73" i="42812" a="1"/>
  <c r="K73" i="42812" s="1"/>
  <c r="L73" i="42812"/>
  <c r="K58" i="42812" a="1"/>
  <c r="K58" i="42812" s="1"/>
  <c r="L58" i="42812"/>
  <c r="K53" i="42812" a="1"/>
  <c r="K53" i="42812" s="1"/>
  <c r="L53" i="42812"/>
  <c r="K74" i="42812" a="1"/>
  <c r="K74" i="42812" s="1"/>
  <c r="L74" i="42812"/>
  <c r="K56" i="42812" a="1"/>
  <c r="K56" i="42812" s="1"/>
  <c r="L56" i="42812"/>
  <c r="K68" i="42812" a="1"/>
  <c r="K68" i="42812" s="1"/>
  <c r="L68" i="42812"/>
  <c r="K65" i="42812" a="1"/>
  <c r="K65" i="42812" s="1"/>
  <c r="L65" i="42812"/>
  <c r="K59" i="42812" a="1"/>
  <c r="K59" i="42812" s="1"/>
  <c r="L59" i="42812"/>
  <c r="K62" i="42812" a="1"/>
  <c r="K62" i="42812" s="1"/>
  <c r="L62" i="42812"/>
  <c r="K75" i="42812" a="1"/>
  <c r="K75" i="42812" s="1"/>
  <c r="L75" i="42812"/>
  <c r="K72" i="42812" a="1"/>
  <c r="K72" i="42812" s="1"/>
  <c r="L72" i="42812"/>
  <c r="K66" i="42812" a="1"/>
  <c r="K66" i="42812" s="1"/>
  <c r="L66" i="42812"/>
  <c r="K55" i="42812" a="1"/>
  <c r="K55" i="42812" s="1"/>
  <c r="L55" i="42812"/>
  <c r="K70" i="42812" a="1"/>
  <c r="K70" i="42812" s="1"/>
  <c r="L70" i="42812"/>
  <c r="K67" i="42812" a="1"/>
  <c r="K67" i="42812" s="1"/>
  <c r="L67" i="42812"/>
  <c r="K80" i="42812" a="1"/>
  <c r="K80" i="42812" s="1"/>
  <c r="L80" i="42812"/>
  <c r="K78" i="42812" a="1"/>
  <c r="K78" i="42812" s="1"/>
  <c r="L78" i="42812"/>
  <c r="K54" i="42812" a="1"/>
  <c r="K54" i="42812" s="1"/>
  <c r="L54" i="42812"/>
  <c r="K69" i="42812" a="1"/>
  <c r="K69" i="42812" s="1"/>
  <c r="L69" i="42812"/>
  <c r="K79" i="42812" a="1"/>
  <c r="K79" i="42812" s="1"/>
  <c r="L79" i="42812"/>
  <c r="K63" i="42812" a="1"/>
  <c r="K63" i="42812" s="1"/>
  <c r="L63" i="42812"/>
  <c r="K60" i="42812" a="1"/>
  <c r="K60" i="42812" s="1"/>
  <c r="L60" i="42812"/>
  <c r="L52" i="42812"/>
  <c r="F6" i="42790" l="1"/>
  <c r="F4" i="42790"/>
  <c r="F3" i="42790"/>
  <c r="H44" i="42790"/>
  <c r="F43" i="42790" l="1"/>
  <c r="F42" i="42790"/>
  <c r="F41" i="42790"/>
  <c r="F40" i="42790"/>
  <c r="F39" i="42790"/>
  <c r="F38" i="42790"/>
  <c r="F37" i="42790"/>
  <c r="F36" i="42790"/>
  <c r="F35" i="42790"/>
  <c r="F34" i="42790"/>
  <c r="F33" i="42790"/>
  <c r="F32" i="42790"/>
  <c r="F31" i="42790"/>
  <c r="F30" i="42790"/>
  <c r="F29" i="42790"/>
  <c r="F28" i="42790"/>
  <c r="F27" i="42790"/>
  <c r="F26" i="42790"/>
  <c r="E43" i="42790"/>
  <c r="E42" i="42790"/>
  <c r="E41" i="42790"/>
  <c r="E40" i="42790"/>
  <c r="E39" i="42790"/>
  <c r="E38" i="42790"/>
  <c r="E37" i="42790"/>
  <c r="E36" i="42790"/>
  <c r="E35" i="42790"/>
  <c r="E34" i="42790"/>
  <c r="E33" i="42790"/>
  <c r="E32" i="42790"/>
  <c r="E31" i="42790"/>
  <c r="E30" i="42790"/>
  <c r="E29" i="42790"/>
  <c r="E28" i="42790"/>
  <c r="E27" i="42790"/>
  <c r="E26" i="42790"/>
  <c r="D43" i="42790"/>
  <c r="D42" i="42790"/>
  <c r="D41" i="42790"/>
  <c r="D40" i="42790"/>
  <c r="D39" i="42790"/>
  <c r="D38" i="42790"/>
  <c r="D37" i="42790"/>
  <c r="D36" i="42790"/>
  <c r="D35" i="42790"/>
  <c r="D34" i="42790"/>
  <c r="D33" i="42790"/>
  <c r="D32" i="42790"/>
  <c r="D31" i="42790"/>
  <c r="D30" i="42790"/>
  <c r="D29" i="42790"/>
  <c r="D28" i="42790"/>
  <c r="D27" i="42790"/>
  <c r="D26" i="42790"/>
  <c r="D25" i="42790"/>
  <c r="D24" i="42790"/>
  <c r="M38" i="42790"/>
  <c r="D8" i="42789"/>
  <c r="F5" i="42790" s="1"/>
  <c r="D44" i="42790" l="1"/>
  <c r="E15" i="42812" l="1"/>
  <c r="E17" i="42812" s="1"/>
  <c r="D15" i="42812"/>
  <c r="C15" i="42812"/>
  <c r="C17" i="42812" s="1"/>
  <c r="D17" i="42812"/>
  <c r="D16" i="42812"/>
  <c r="D13" i="42853"/>
  <c r="G15" i="42812" s="1"/>
  <c r="D12" i="42853"/>
  <c r="D11" i="42853"/>
  <c r="D10" i="42853"/>
  <c r="D9" i="42853"/>
  <c r="D8" i="42853"/>
  <c r="B15" i="42812" s="1"/>
  <c r="W6" i="42852"/>
  <c r="G43" i="42790" s="1"/>
  <c r="W6" i="42851"/>
  <c r="G42" i="42790" s="1"/>
  <c r="W6" i="42850"/>
  <c r="G41" i="42790" s="1"/>
  <c r="W6" i="42849"/>
  <c r="G40" i="42790" s="1"/>
  <c r="W6" i="42848"/>
  <c r="G39" i="42790" s="1"/>
  <c r="W6" i="42847"/>
  <c r="G38" i="42790" s="1"/>
  <c r="W6" i="42846"/>
  <c r="G37" i="42790" s="1"/>
  <c r="W6" i="42845"/>
  <c r="G36" i="42790" s="1"/>
  <c r="W6" i="42844"/>
  <c r="G35" i="42790" s="1"/>
  <c r="W6" i="42843"/>
  <c r="G34" i="42790" s="1"/>
  <c r="W6" i="42842"/>
  <c r="G33" i="42790" s="1"/>
  <c r="W6" i="42841"/>
  <c r="G32" i="42790" s="1"/>
  <c r="W6" i="42840"/>
  <c r="G31" i="42790" s="1"/>
  <c r="W6" i="42839"/>
  <c r="G30" i="42790" s="1"/>
  <c r="W6" i="42837"/>
  <c r="G28" i="42790" s="1"/>
  <c r="W6" i="42836"/>
  <c r="G27" i="42790" s="1"/>
  <c r="W6" i="42835"/>
  <c r="G26" i="42790" s="1"/>
  <c r="W6" i="42833"/>
  <c r="G25" i="42790" s="1"/>
  <c r="W6" i="42713"/>
  <c r="G24" i="42790" s="1"/>
  <c r="W6" i="42838"/>
  <c r="G29" i="42790" s="1"/>
  <c r="P55" i="42852"/>
  <c r="P55" i="42851"/>
  <c r="P55" i="42850"/>
  <c r="P55" i="42849"/>
  <c r="P55" i="42848"/>
  <c r="P55" i="42847"/>
  <c r="P55" i="42846"/>
  <c r="P55" i="42845"/>
  <c r="P55" i="42844"/>
  <c r="P55" i="42843"/>
  <c r="P55" i="42842"/>
  <c r="P55" i="42841"/>
  <c r="P55" i="42840"/>
  <c r="P55" i="42839"/>
  <c r="P55" i="42838"/>
  <c r="P55" i="42837"/>
  <c r="P55" i="42836"/>
  <c r="P55" i="42835"/>
  <c r="P55" i="42833"/>
  <c r="A62" i="42850"/>
  <c r="A63" i="42850"/>
  <c r="A64" i="42850"/>
  <c r="A59" i="42849"/>
  <c r="A60" i="42849"/>
  <c r="A61" i="42849"/>
  <c r="A62" i="42848"/>
  <c r="A63" i="42848"/>
  <c r="A64" i="42848"/>
  <c r="A79" i="42847"/>
  <c r="A80" i="42847"/>
  <c r="A81" i="42847"/>
  <c r="A83" i="42847"/>
  <c r="A30" i="42837"/>
  <c r="A31" i="42837"/>
  <c r="A59" i="42835"/>
  <c r="A60" i="42835"/>
  <c r="P68" i="42713"/>
  <c r="P55" i="42713"/>
  <c r="P74" i="42836"/>
  <c r="P75" i="42836"/>
  <c r="P73" i="42836"/>
  <c r="G44" i="42790" l="1"/>
  <c r="B16" i="42812"/>
  <c r="B17" i="42812"/>
  <c r="G16" i="42812"/>
  <c r="G17" i="42812"/>
  <c r="K39" i="42790"/>
  <c r="L39" i="42790"/>
  <c r="F15" i="42812"/>
  <c r="A16" i="42812"/>
  <c r="C16" i="42812"/>
  <c r="C19" i="42812" s="1"/>
  <c r="C18" i="42812"/>
  <c r="D18" i="42812"/>
  <c r="D19" i="42812"/>
  <c r="G18" i="42812"/>
  <c r="G19" i="42812" s="1"/>
  <c r="H15" i="42812"/>
  <c r="B18" i="42812"/>
  <c r="B19" i="42812" s="1"/>
  <c r="E16" i="42812"/>
  <c r="A17" i="42812"/>
  <c r="A15" i="42812"/>
  <c r="M39" i="42790" l="1"/>
  <c r="F16" i="42812"/>
  <c r="F17" i="42812"/>
  <c r="A18" i="42812"/>
  <c r="A19" i="42812" s="1"/>
  <c r="E18" i="42812"/>
  <c r="E19" i="42812" s="1"/>
  <c r="C32" i="42848"/>
  <c r="D32" i="42848"/>
  <c r="A34" i="42848" s="1"/>
  <c r="P32" i="42848"/>
  <c r="C33" i="42848"/>
  <c r="D33" i="42848"/>
  <c r="P33" i="42848"/>
  <c r="C34" i="42848"/>
  <c r="D34" i="42848"/>
  <c r="P34" i="42848"/>
  <c r="F18" i="42812" l="1"/>
  <c r="F19" i="42812" s="1"/>
  <c r="D42" i="42843"/>
  <c r="D4" i="42792" l="1"/>
  <c r="D3" i="42792"/>
  <c r="E4" i="42852"/>
  <c r="E4" i="42851"/>
  <c r="E4" i="42850"/>
  <c r="E4" i="42849"/>
  <c r="E4" i="42848"/>
  <c r="E4" i="42847"/>
  <c r="E4" i="42846"/>
  <c r="E4" i="42845"/>
  <c r="E4" i="42844"/>
  <c r="E4" i="42843"/>
  <c r="E4" i="42842"/>
  <c r="E4" i="42841"/>
  <c r="E4" i="42840"/>
  <c r="E4" i="42839"/>
  <c r="E4" i="42838"/>
  <c r="E4" i="42837"/>
  <c r="E4" i="42836"/>
  <c r="E4" i="42835"/>
  <c r="E4" i="42833"/>
  <c r="P96" i="42852" l="1"/>
  <c r="P97" i="42852"/>
  <c r="P98" i="42852"/>
  <c r="P99" i="42852"/>
  <c r="P95" i="42852"/>
  <c r="P96" i="42851"/>
  <c r="P97" i="42851"/>
  <c r="P98" i="42851"/>
  <c r="P99" i="42851"/>
  <c r="P95" i="42851"/>
  <c r="P96" i="42850"/>
  <c r="P97" i="42850"/>
  <c r="P98" i="42850"/>
  <c r="P99" i="42850"/>
  <c r="P95" i="42850"/>
  <c r="P96" i="42849"/>
  <c r="P97" i="42849"/>
  <c r="P98" i="42849"/>
  <c r="P99" i="42849"/>
  <c r="P95" i="42849"/>
  <c r="P96" i="42848"/>
  <c r="P97" i="42848"/>
  <c r="P98" i="42848"/>
  <c r="P99" i="42848"/>
  <c r="P95" i="42848"/>
  <c r="P96" i="42847"/>
  <c r="P97" i="42847"/>
  <c r="P98" i="42847"/>
  <c r="P99" i="42847"/>
  <c r="P95" i="42847"/>
  <c r="P96" i="42846"/>
  <c r="P97" i="42846"/>
  <c r="P98" i="42846"/>
  <c r="P99" i="42846"/>
  <c r="P95" i="42846"/>
  <c r="P96" i="42845"/>
  <c r="P97" i="42845"/>
  <c r="P98" i="42845"/>
  <c r="P99" i="42845"/>
  <c r="P95" i="42845"/>
  <c r="P96" i="42844"/>
  <c r="P97" i="42844"/>
  <c r="P98" i="42844"/>
  <c r="P99" i="42844"/>
  <c r="P95" i="42844"/>
  <c r="P96" i="42843"/>
  <c r="P97" i="42843"/>
  <c r="P98" i="42843"/>
  <c r="P99" i="42843"/>
  <c r="P95" i="42843"/>
  <c r="P96" i="42842"/>
  <c r="P97" i="42842"/>
  <c r="P98" i="42842"/>
  <c r="P99" i="42842"/>
  <c r="P95" i="42842"/>
  <c r="P96" i="42841"/>
  <c r="P97" i="42841"/>
  <c r="P98" i="42841"/>
  <c r="P99" i="42841"/>
  <c r="P95" i="42841"/>
  <c r="P96" i="42840"/>
  <c r="P97" i="42840"/>
  <c r="P98" i="42840"/>
  <c r="P99" i="42840"/>
  <c r="P95" i="42840"/>
  <c r="P96" i="42839"/>
  <c r="P97" i="42839"/>
  <c r="P98" i="42839"/>
  <c r="P99" i="42839"/>
  <c r="P95" i="42839"/>
  <c r="P96" i="42838"/>
  <c r="P97" i="42838"/>
  <c r="P98" i="42838"/>
  <c r="P99" i="42838"/>
  <c r="P95" i="42838"/>
  <c r="P96" i="42837"/>
  <c r="P97" i="42837"/>
  <c r="P98" i="42837"/>
  <c r="P99" i="42837"/>
  <c r="P95" i="42837"/>
  <c r="P96" i="42836"/>
  <c r="P97" i="42836"/>
  <c r="P98" i="42836"/>
  <c r="P99" i="42836"/>
  <c r="P95" i="42836"/>
  <c r="P96" i="42835"/>
  <c r="P97" i="42835"/>
  <c r="P98" i="42835"/>
  <c r="P99" i="42835"/>
  <c r="P95" i="42835"/>
  <c r="P96" i="42833"/>
  <c r="P97" i="42833"/>
  <c r="P98" i="42833"/>
  <c r="P99" i="42833"/>
  <c r="P95" i="42833"/>
  <c r="P88" i="42852"/>
  <c r="P89" i="42852"/>
  <c r="P90" i="42852"/>
  <c r="P91" i="42852"/>
  <c r="P92" i="42852"/>
  <c r="P87" i="42852"/>
  <c r="P88" i="42851"/>
  <c r="P89" i="42851"/>
  <c r="P90" i="42851"/>
  <c r="P91" i="42851"/>
  <c r="P92" i="42851"/>
  <c r="P87" i="42851"/>
  <c r="P88" i="42850"/>
  <c r="P89" i="42850"/>
  <c r="P90" i="42850"/>
  <c r="P91" i="42850"/>
  <c r="P92" i="42850"/>
  <c r="P87" i="42850"/>
  <c r="P88" i="42849"/>
  <c r="P89" i="42849"/>
  <c r="P90" i="42849"/>
  <c r="P91" i="42849"/>
  <c r="P92" i="42849"/>
  <c r="P87" i="42849"/>
  <c r="P88" i="42848"/>
  <c r="P89" i="42848"/>
  <c r="P90" i="42848"/>
  <c r="P91" i="42848"/>
  <c r="P92" i="42848"/>
  <c r="P87" i="42848"/>
  <c r="P88" i="42847"/>
  <c r="P89" i="42847"/>
  <c r="P90" i="42847"/>
  <c r="P91" i="42847"/>
  <c r="P92" i="42847"/>
  <c r="P87" i="42847"/>
  <c r="P88" i="42846"/>
  <c r="P89" i="42846"/>
  <c r="P90" i="42846"/>
  <c r="P91" i="42846"/>
  <c r="P92" i="42846"/>
  <c r="P87" i="42846"/>
  <c r="P88" i="42845"/>
  <c r="P89" i="42845"/>
  <c r="P90" i="42845"/>
  <c r="P91" i="42845"/>
  <c r="P92" i="42845"/>
  <c r="P87" i="42845"/>
  <c r="P88" i="42844"/>
  <c r="P89" i="42844"/>
  <c r="P90" i="42844"/>
  <c r="P91" i="42844"/>
  <c r="P92" i="42844"/>
  <c r="P87" i="42844"/>
  <c r="P88" i="42843"/>
  <c r="P89" i="42843"/>
  <c r="P90" i="42843"/>
  <c r="P91" i="42843"/>
  <c r="P92" i="42843"/>
  <c r="P87" i="42843"/>
  <c r="P88" i="42842"/>
  <c r="P89" i="42842"/>
  <c r="P90" i="42842"/>
  <c r="P91" i="42842"/>
  <c r="P92" i="42842"/>
  <c r="P87" i="42842"/>
  <c r="P88" i="42841"/>
  <c r="P89" i="42841"/>
  <c r="P90" i="42841"/>
  <c r="P91" i="42841"/>
  <c r="P92" i="42841"/>
  <c r="P87" i="42841"/>
  <c r="P88" i="42840"/>
  <c r="P89" i="42840"/>
  <c r="P90" i="42840"/>
  <c r="P91" i="42840"/>
  <c r="P92" i="42840"/>
  <c r="P87" i="42840"/>
  <c r="P88" i="42839"/>
  <c r="P89" i="42839"/>
  <c r="P90" i="42839"/>
  <c r="P91" i="42839"/>
  <c r="P92" i="42839"/>
  <c r="P87" i="42839"/>
  <c r="P88" i="42838"/>
  <c r="P89" i="42838"/>
  <c r="P90" i="42838"/>
  <c r="P91" i="42838"/>
  <c r="P92" i="42838"/>
  <c r="P87" i="42838"/>
  <c r="P88" i="42837"/>
  <c r="P89" i="42837"/>
  <c r="P90" i="42837"/>
  <c r="P91" i="42837"/>
  <c r="P92" i="42837"/>
  <c r="P87" i="42837"/>
  <c r="P88" i="42836"/>
  <c r="P89" i="42836"/>
  <c r="P90" i="42836"/>
  <c r="P91" i="42836"/>
  <c r="P92" i="42836"/>
  <c r="P87" i="42836"/>
  <c r="P88" i="42835"/>
  <c r="P89" i="42835"/>
  <c r="P90" i="42835"/>
  <c r="P91" i="42835"/>
  <c r="P92" i="42835"/>
  <c r="P87" i="42835"/>
  <c r="P88" i="42833"/>
  <c r="P89" i="42833"/>
  <c r="P90" i="42833"/>
  <c r="P91" i="42833"/>
  <c r="P92" i="42833"/>
  <c r="P87" i="42833"/>
  <c r="P84" i="42852"/>
  <c r="P83" i="42852"/>
  <c r="P84" i="42851"/>
  <c r="P83" i="42851"/>
  <c r="P84" i="42850"/>
  <c r="P83" i="42850"/>
  <c r="P84" i="42849"/>
  <c r="P83" i="42849"/>
  <c r="P84" i="42848"/>
  <c r="P83" i="42848"/>
  <c r="P84" i="42847"/>
  <c r="P83" i="42847"/>
  <c r="P84" i="42846"/>
  <c r="P83" i="42846"/>
  <c r="P84" i="42845"/>
  <c r="P83" i="42845"/>
  <c r="P84" i="42844"/>
  <c r="P83" i="42844"/>
  <c r="P84" i="42843"/>
  <c r="P83" i="42843"/>
  <c r="P84" i="42842"/>
  <c r="P83" i="42842"/>
  <c r="P84" i="42841"/>
  <c r="P83" i="42841"/>
  <c r="P84" i="42840"/>
  <c r="P83" i="42840"/>
  <c r="P84" i="42839"/>
  <c r="P83" i="42839"/>
  <c r="P84" i="42838"/>
  <c r="P83" i="42838"/>
  <c r="P84" i="42837"/>
  <c r="P83" i="42837"/>
  <c r="P84" i="42836"/>
  <c r="P83" i="42836"/>
  <c r="P84" i="42835"/>
  <c r="P83" i="42835"/>
  <c r="P84" i="42833"/>
  <c r="P83" i="42833"/>
  <c r="P79" i="42852"/>
  <c r="P80" i="42852"/>
  <c r="P78" i="42852"/>
  <c r="P79" i="42851"/>
  <c r="P80" i="42851"/>
  <c r="P78" i="42851"/>
  <c r="P79" i="42850"/>
  <c r="P80" i="42850"/>
  <c r="P78" i="42850"/>
  <c r="P79" i="42849"/>
  <c r="P80" i="42849"/>
  <c r="P78" i="42849"/>
  <c r="P79" i="42848"/>
  <c r="P80" i="42848"/>
  <c r="P78" i="42848"/>
  <c r="P79" i="42847"/>
  <c r="P80" i="42847"/>
  <c r="P78" i="42847"/>
  <c r="P79" i="42846"/>
  <c r="P80" i="42846"/>
  <c r="P78" i="42846"/>
  <c r="P79" i="42845"/>
  <c r="P80" i="42845"/>
  <c r="P78" i="42845"/>
  <c r="P79" i="42844"/>
  <c r="P80" i="42844"/>
  <c r="P78" i="42844"/>
  <c r="P79" i="42843"/>
  <c r="P80" i="42843"/>
  <c r="P78" i="42843"/>
  <c r="P79" i="42842"/>
  <c r="P80" i="42842"/>
  <c r="P78" i="42842"/>
  <c r="P79" i="42841"/>
  <c r="P80" i="42841"/>
  <c r="P78" i="42841"/>
  <c r="P79" i="42840"/>
  <c r="P80" i="42840"/>
  <c r="P78" i="42840"/>
  <c r="P79" i="42839"/>
  <c r="P80" i="42839"/>
  <c r="P78" i="42839"/>
  <c r="P79" i="42838"/>
  <c r="P80" i="42838"/>
  <c r="P78" i="42838"/>
  <c r="P79" i="42837"/>
  <c r="P80" i="42837"/>
  <c r="P78" i="42837"/>
  <c r="P79" i="42836"/>
  <c r="P80" i="42836"/>
  <c r="P78" i="42836"/>
  <c r="P79" i="42835"/>
  <c r="P80" i="42835"/>
  <c r="P78" i="42835"/>
  <c r="P79" i="42833"/>
  <c r="P80" i="42833"/>
  <c r="P78" i="42833"/>
  <c r="P74" i="42852" l="1"/>
  <c r="P75" i="42852"/>
  <c r="P73" i="42852"/>
  <c r="P74" i="42851"/>
  <c r="P75" i="42851"/>
  <c r="P73" i="42851"/>
  <c r="P74" i="42850"/>
  <c r="P75" i="42850"/>
  <c r="P73" i="42850"/>
  <c r="P74" i="42849"/>
  <c r="P75" i="42849"/>
  <c r="P73" i="42849"/>
  <c r="P74" i="42848"/>
  <c r="P75" i="42848"/>
  <c r="P73" i="42848"/>
  <c r="P74" i="42847"/>
  <c r="P75" i="42847"/>
  <c r="P73" i="42847"/>
  <c r="P74" i="42846"/>
  <c r="P75" i="42846"/>
  <c r="P73" i="42846"/>
  <c r="P74" i="42845"/>
  <c r="P75" i="42845"/>
  <c r="P73" i="42845"/>
  <c r="P74" i="42844"/>
  <c r="P75" i="42844"/>
  <c r="P73" i="42844"/>
  <c r="P74" i="42843"/>
  <c r="P75" i="42843"/>
  <c r="P73" i="42843"/>
  <c r="P74" i="42842"/>
  <c r="P75" i="42842"/>
  <c r="P73" i="42842"/>
  <c r="P74" i="42841"/>
  <c r="P75" i="42841"/>
  <c r="P73" i="42841"/>
  <c r="P74" i="42840"/>
  <c r="P75" i="42840"/>
  <c r="P73" i="42840"/>
  <c r="P74" i="42839"/>
  <c r="P75" i="42839"/>
  <c r="P73" i="42839"/>
  <c r="P74" i="42838"/>
  <c r="P75" i="42838"/>
  <c r="P73" i="42838"/>
  <c r="P74" i="42837"/>
  <c r="P75" i="42837"/>
  <c r="P73" i="42837"/>
  <c r="P74" i="42835"/>
  <c r="P75" i="42835"/>
  <c r="P73" i="42835"/>
  <c r="P74" i="42833"/>
  <c r="P75" i="42833"/>
  <c r="P73" i="42833"/>
  <c r="P69" i="42852"/>
  <c r="P70" i="42852"/>
  <c r="P68" i="42852"/>
  <c r="P69" i="42851"/>
  <c r="P70" i="42851"/>
  <c r="P68" i="42851"/>
  <c r="P69" i="42850"/>
  <c r="P70" i="42850"/>
  <c r="P68" i="42850"/>
  <c r="P69" i="42849"/>
  <c r="P70" i="42849"/>
  <c r="P68" i="42849"/>
  <c r="P70" i="42848"/>
  <c r="P69" i="42848"/>
  <c r="P68" i="42848"/>
  <c r="P69" i="42847"/>
  <c r="P70" i="42847"/>
  <c r="P68" i="42847"/>
  <c r="P69" i="42846"/>
  <c r="P70" i="42846"/>
  <c r="P68" i="42846"/>
  <c r="P69" i="42845"/>
  <c r="P70" i="42845"/>
  <c r="P68" i="42845"/>
  <c r="P69" i="42844"/>
  <c r="P70" i="42844"/>
  <c r="P68" i="42844"/>
  <c r="P69" i="42843"/>
  <c r="P70" i="42843"/>
  <c r="P68" i="42843"/>
  <c r="P69" i="42842"/>
  <c r="P70" i="42842"/>
  <c r="P68" i="42842"/>
  <c r="P69" i="42841"/>
  <c r="P70" i="42841"/>
  <c r="P68" i="42841"/>
  <c r="P69" i="42840"/>
  <c r="P70" i="42840"/>
  <c r="P68" i="42840"/>
  <c r="P69" i="42839"/>
  <c r="P70" i="42839"/>
  <c r="P68" i="42839"/>
  <c r="P69" i="42838"/>
  <c r="P70" i="42838"/>
  <c r="P68" i="42838"/>
  <c r="P69" i="42837"/>
  <c r="P70" i="42837"/>
  <c r="P68" i="42837"/>
  <c r="P69" i="42836"/>
  <c r="P70" i="42836"/>
  <c r="P68" i="42836"/>
  <c r="P69" i="42835"/>
  <c r="P70" i="42835"/>
  <c r="P68" i="42835"/>
  <c r="P69" i="42833"/>
  <c r="P70" i="42833"/>
  <c r="P68" i="42833"/>
  <c r="P57" i="42852"/>
  <c r="P58" i="42852"/>
  <c r="P59" i="42852"/>
  <c r="P60" i="42852"/>
  <c r="P61" i="42852"/>
  <c r="P62" i="42852"/>
  <c r="P63" i="42852"/>
  <c r="P64" i="42852"/>
  <c r="P65" i="42852"/>
  <c r="P56" i="42852"/>
  <c r="P57" i="42851"/>
  <c r="P58" i="42851"/>
  <c r="P59" i="42851"/>
  <c r="P60" i="42851"/>
  <c r="P61" i="42851"/>
  <c r="P62" i="42851"/>
  <c r="P63" i="42851"/>
  <c r="P64" i="42851"/>
  <c r="P65" i="42851"/>
  <c r="P56" i="42851"/>
  <c r="P57" i="42850"/>
  <c r="P58" i="42850"/>
  <c r="P59" i="42850"/>
  <c r="P60" i="42850"/>
  <c r="P61" i="42850"/>
  <c r="P62" i="42850"/>
  <c r="P63" i="42850"/>
  <c r="P64" i="42850"/>
  <c r="P65" i="42850"/>
  <c r="P56" i="42850"/>
  <c r="P57" i="42849"/>
  <c r="P58" i="42849"/>
  <c r="P59" i="42849"/>
  <c r="P60" i="42849"/>
  <c r="P61" i="42849"/>
  <c r="P62" i="42849"/>
  <c r="P63" i="42849"/>
  <c r="P64" i="42849"/>
  <c r="P65" i="42849"/>
  <c r="P56" i="42849"/>
  <c r="P57" i="42848"/>
  <c r="P58" i="42848"/>
  <c r="P59" i="42848"/>
  <c r="P60" i="42848"/>
  <c r="P61" i="42848"/>
  <c r="P62" i="42848"/>
  <c r="P63" i="42848"/>
  <c r="P64" i="42848"/>
  <c r="P65" i="42848"/>
  <c r="P56" i="42848"/>
  <c r="P57" i="42847"/>
  <c r="P58" i="42847"/>
  <c r="P59" i="42847"/>
  <c r="P60" i="42847"/>
  <c r="P61" i="42847"/>
  <c r="P62" i="42847"/>
  <c r="P63" i="42847"/>
  <c r="P64" i="42847"/>
  <c r="P65" i="42847"/>
  <c r="P56" i="42847"/>
  <c r="P57" i="42846"/>
  <c r="P58" i="42846"/>
  <c r="P59" i="42846"/>
  <c r="P60" i="42846"/>
  <c r="P61" i="42846"/>
  <c r="P62" i="42846"/>
  <c r="P63" i="42846"/>
  <c r="P64" i="42846"/>
  <c r="P65" i="42846"/>
  <c r="P56" i="42846"/>
  <c r="P57" i="42845"/>
  <c r="P58" i="42845"/>
  <c r="P59" i="42845"/>
  <c r="P60" i="42845"/>
  <c r="P61" i="42845"/>
  <c r="P62" i="42845"/>
  <c r="P63" i="42845"/>
  <c r="P64" i="42845"/>
  <c r="P65" i="42845"/>
  <c r="P56" i="42845"/>
  <c r="P57" i="42844"/>
  <c r="P58" i="42844"/>
  <c r="P59" i="42844"/>
  <c r="P60" i="42844"/>
  <c r="P61" i="42844"/>
  <c r="P62" i="42844"/>
  <c r="P63" i="42844"/>
  <c r="P64" i="42844"/>
  <c r="P65" i="42844"/>
  <c r="P56" i="42844"/>
  <c r="P57" i="42843"/>
  <c r="P58" i="42843"/>
  <c r="P59" i="42843"/>
  <c r="P60" i="42843"/>
  <c r="P61" i="42843"/>
  <c r="P62" i="42843"/>
  <c r="P63" i="42843"/>
  <c r="P64" i="42843"/>
  <c r="P65" i="42843"/>
  <c r="P56" i="42843"/>
  <c r="P57" i="42842"/>
  <c r="P58" i="42842"/>
  <c r="P59" i="42842"/>
  <c r="P60" i="42842"/>
  <c r="P61" i="42842"/>
  <c r="P62" i="42842"/>
  <c r="P63" i="42842"/>
  <c r="P64" i="42842"/>
  <c r="P65" i="42842"/>
  <c r="P56" i="42842"/>
  <c r="P57" i="42841"/>
  <c r="P58" i="42841"/>
  <c r="P59" i="42841"/>
  <c r="P60" i="42841"/>
  <c r="P61" i="42841"/>
  <c r="P62" i="42841"/>
  <c r="P63" i="42841"/>
  <c r="P64" i="42841"/>
  <c r="P65" i="42841"/>
  <c r="P56" i="42841"/>
  <c r="P57" i="42840"/>
  <c r="P58" i="42840"/>
  <c r="P59" i="42840"/>
  <c r="P60" i="42840"/>
  <c r="P61" i="42840"/>
  <c r="P62" i="42840"/>
  <c r="P63" i="42840"/>
  <c r="P64" i="42840"/>
  <c r="P65" i="42840"/>
  <c r="P56" i="42840"/>
  <c r="P57" i="42839"/>
  <c r="P58" i="42839"/>
  <c r="P59" i="42839"/>
  <c r="P60" i="42839"/>
  <c r="P61" i="42839"/>
  <c r="P62" i="42839"/>
  <c r="P63" i="42839"/>
  <c r="P64" i="42839"/>
  <c r="P65" i="42839"/>
  <c r="P56" i="42839"/>
  <c r="P57" i="42838"/>
  <c r="P58" i="42838"/>
  <c r="P59" i="42838"/>
  <c r="P60" i="42838"/>
  <c r="P61" i="42838"/>
  <c r="P62" i="42838"/>
  <c r="P63" i="42838"/>
  <c r="P64" i="42838"/>
  <c r="P65" i="42838"/>
  <c r="P56" i="42838"/>
  <c r="P57" i="42837"/>
  <c r="P58" i="42837"/>
  <c r="P59" i="42837"/>
  <c r="P60" i="42837"/>
  <c r="P61" i="42837"/>
  <c r="P62" i="42837"/>
  <c r="P63" i="42837"/>
  <c r="P64" i="42837"/>
  <c r="P65" i="42837"/>
  <c r="P56" i="42837"/>
  <c r="P57" i="42836"/>
  <c r="P58" i="42836"/>
  <c r="P59" i="42836"/>
  <c r="P60" i="42836"/>
  <c r="P61" i="42836"/>
  <c r="P62" i="42836"/>
  <c r="P63" i="42836"/>
  <c r="P64" i="42836"/>
  <c r="P65" i="42836"/>
  <c r="P56" i="42836"/>
  <c r="P57" i="42835"/>
  <c r="P58" i="42835"/>
  <c r="P59" i="42835"/>
  <c r="P60" i="42835"/>
  <c r="P61" i="42835"/>
  <c r="P62" i="42835"/>
  <c r="P63" i="42835"/>
  <c r="P64" i="42835"/>
  <c r="P65" i="42835"/>
  <c r="P56" i="42835"/>
  <c r="P57" i="42833"/>
  <c r="P58" i="42833"/>
  <c r="P59" i="42833"/>
  <c r="P60" i="42833"/>
  <c r="P61" i="42833"/>
  <c r="P62" i="42833"/>
  <c r="P63" i="42833"/>
  <c r="P64" i="42833"/>
  <c r="P65" i="42833"/>
  <c r="P56" i="42833"/>
  <c r="P54" i="42852"/>
  <c r="P54" i="42851"/>
  <c r="P54" i="42850"/>
  <c r="P54" i="42849"/>
  <c r="P54" i="42848"/>
  <c r="P54" i="42847"/>
  <c r="P54" i="42846"/>
  <c r="P54" i="42845"/>
  <c r="P54" i="42844"/>
  <c r="P54" i="42843"/>
  <c r="P54" i="42842"/>
  <c r="P54" i="42841"/>
  <c r="P54" i="42840"/>
  <c r="P54" i="42839"/>
  <c r="P54" i="42838"/>
  <c r="P54" i="42837"/>
  <c r="P54" i="42836"/>
  <c r="P54" i="42835"/>
  <c r="P54" i="42833"/>
  <c r="P48" i="42852"/>
  <c r="P49" i="42852"/>
  <c r="P50" i="42852"/>
  <c r="P51" i="42852"/>
  <c r="P47" i="42852"/>
  <c r="P48" i="42851"/>
  <c r="P49" i="42851"/>
  <c r="P50" i="42851"/>
  <c r="P51" i="42851"/>
  <c r="P47" i="42851"/>
  <c r="P48" i="42850"/>
  <c r="P49" i="42850"/>
  <c r="P50" i="42850"/>
  <c r="P51" i="42850"/>
  <c r="P47" i="42850"/>
  <c r="P48" i="42849"/>
  <c r="P49" i="42849"/>
  <c r="P50" i="42849"/>
  <c r="P51" i="42849"/>
  <c r="P47" i="42849"/>
  <c r="P48" i="42848"/>
  <c r="P49" i="42848"/>
  <c r="P50" i="42848"/>
  <c r="P51" i="42848"/>
  <c r="P47" i="42848"/>
  <c r="P48" i="42847"/>
  <c r="P49" i="42847"/>
  <c r="P50" i="42847"/>
  <c r="P51" i="42847"/>
  <c r="P47" i="42847"/>
  <c r="P48" i="42846"/>
  <c r="P49" i="42846"/>
  <c r="P50" i="42846"/>
  <c r="P51" i="42846"/>
  <c r="P47" i="42846"/>
  <c r="P48" i="42845"/>
  <c r="P49" i="42845"/>
  <c r="P50" i="42845"/>
  <c r="P51" i="42845"/>
  <c r="P47" i="42845"/>
  <c r="P48" i="42844"/>
  <c r="P49" i="42844"/>
  <c r="P50" i="42844"/>
  <c r="P51" i="42844"/>
  <c r="P47" i="42844"/>
  <c r="P48" i="42843"/>
  <c r="P49" i="42843"/>
  <c r="P50" i="42843"/>
  <c r="P51" i="42843"/>
  <c r="P47" i="42843"/>
  <c r="P48" i="42842"/>
  <c r="P49" i="42842"/>
  <c r="P50" i="42842"/>
  <c r="P51" i="42842"/>
  <c r="P47" i="42842"/>
  <c r="P48" i="42841"/>
  <c r="P49" i="42841"/>
  <c r="P50" i="42841"/>
  <c r="P51" i="42841"/>
  <c r="P47" i="42841"/>
  <c r="P48" i="42840"/>
  <c r="P49" i="42840"/>
  <c r="P50" i="42840"/>
  <c r="P51" i="42840"/>
  <c r="P47" i="42840"/>
  <c r="P48" i="42839"/>
  <c r="P49" i="42839"/>
  <c r="P50" i="42839"/>
  <c r="P51" i="42839"/>
  <c r="P47" i="42839"/>
  <c r="P48" i="42838"/>
  <c r="P49" i="42838"/>
  <c r="P50" i="42838"/>
  <c r="P51" i="42838"/>
  <c r="P47" i="42838"/>
  <c r="P48" i="42837"/>
  <c r="P49" i="42837"/>
  <c r="P50" i="42837"/>
  <c r="P51" i="42837"/>
  <c r="P47" i="42837"/>
  <c r="P48" i="42836"/>
  <c r="P49" i="42836"/>
  <c r="P50" i="42836"/>
  <c r="P51" i="42836"/>
  <c r="P47" i="42836"/>
  <c r="P48" i="42835"/>
  <c r="P49" i="42835"/>
  <c r="P50" i="42835"/>
  <c r="P51" i="42835"/>
  <c r="P47" i="42835"/>
  <c r="P48" i="42833"/>
  <c r="P49" i="42833"/>
  <c r="P50" i="42833"/>
  <c r="P51" i="42833"/>
  <c r="P47" i="42833"/>
  <c r="P41" i="42852"/>
  <c r="P42" i="42852"/>
  <c r="P43" i="42852"/>
  <c r="P44" i="42852"/>
  <c r="P40" i="42852"/>
  <c r="P41" i="42851"/>
  <c r="P42" i="42851"/>
  <c r="P43" i="42851"/>
  <c r="P44" i="42851"/>
  <c r="P40" i="42851"/>
  <c r="P41" i="42850"/>
  <c r="P42" i="42850"/>
  <c r="P43" i="42850"/>
  <c r="P44" i="42850"/>
  <c r="P40" i="42850"/>
  <c r="P41" i="42849"/>
  <c r="P42" i="42849"/>
  <c r="P43" i="42849"/>
  <c r="P44" i="42849"/>
  <c r="P40" i="42849"/>
  <c r="P41" i="42848"/>
  <c r="P42" i="42848"/>
  <c r="P43" i="42848"/>
  <c r="P44" i="42848"/>
  <c r="P40" i="42848"/>
  <c r="P41" i="42847"/>
  <c r="P42" i="42847"/>
  <c r="P43" i="42847"/>
  <c r="P44" i="42847"/>
  <c r="P40" i="42847"/>
  <c r="P41" i="42846"/>
  <c r="P42" i="42846"/>
  <c r="P43" i="42846"/>
  <c r="P44" i="42846"/>
  <c r="P40" i="42846"/>
  <c r="P41" i="42845"/>
  <c r="P42" i="42845"/>
  <c r="P43" i="42845"/>
  <c r="P44" i="42845"/>
  <c r="P40" i="42845"/>
  <c r="P41" i="42844"/>
  <c r="P42" i="42844"/>
  <c r="P43" i="42844"/>
  <c r="P44" i="42844"/>
  <c r="P40" i="42844"/>
  <c r="P41" i="42843"/>
  <c r="P42" i="42843"/>
  <c r="P43" i="42843"/>
  <c r="P44" i="42843"/>
  <c r="P40" i="42843"/>
  <c r="P41" i="42842"/>
  <c r="P42" i="42842"/>
  <c r="P43" i="42842"/>
  <c r="P44" i="42842"/>
  <c r="P40" i="42842"/>
  <c r="P41" i="42841"/>
  <c r="P42" i="42841"/>
  <c r="P43" i="42841"/>
  <c r="P44" i="42841"/>
  <c r="P40" i="42841"/>
  <c r="P41" i="42840"/>
  <c r="P42" i="42840"/>
  <c r="P43" i="42840"/>
  <c r="P44" i="42840"/>
  <c r="P40" i="42840"/>
  <c r="P41" i="42839"/>
  <c r="P42" i="42839"/>
  <c r="P43" i="42839"/>
  <c r="P44" i="42839"/>
  <c r="P40" i="42839"/>
  <c r="P41" i="42838"/>
  <c r="P42" i="42838"/>
  <c r="P43" i="42838"/>
  <c r="P44" i="42838"/>
  <c r="P40" i="42838"/>
  <c r="P41" i="42837"/>
  <c r="P42" i="42837"/>
  <c r="P43" i="42837"/>
  <c r="P44" i="42837"/>
  <c r="P40" i="42837"/>
  <c r="P41" i="42836"/>
  <c r="P42" i="42836"/>
  <c r="P43" i="42836"/>
  <c r="P44" i="42836"/>
  <c r="P40" i="42836"/>
  <c r="P41" i="42835"/>
  <c r="P42" i="42835"/>
  <c r="P43" i="42835"/>
  <c r="P44" i="42835"/>
  <c r="P40" i="42835"/>
  <c r="P41" i="42833"/>
  <c r="P42" i="42833"/>
  <c r="P43" i="42833"/>
  <c r="P44" i="42833"/>
  <c r="P40" i="42833"/>
  <c r="P37" i="42852"/>
  <c r="P37" i="42851"/>
  <c r="P37" i="42850"/>
  <c r="P37" i="42849"/>
  <c r="P37" i="42848"/>
  <c r="P37" i="42847"/>
  <c r="P37" i="42846"/>
  <c r="P37" i="42845"/>
  <c r="P37" i="42844"/>
  <c r="P37" i="42843"/>
  <c r="P37" i="42842"/>
  <c r="P37" i="42841"/>
  <c r="P37" i="42840"/>
  <c r="P37" i="42839"/>
  <c r="P37" i="42838"/>
  <c r="P37" i="42837"/>
  <c r="P37" i="42836"/>
  <c r="P37" i="42835"/>
  <c r="P37" i="42833"/>
  <c r="P28" i="42852"/>
  <c r="P29" i="42852"/>
  <c r="P30" i="42852"/>
  <c r="P31" i="42852"/>
  <c r="P32" i="42852"/>
  <c r="P33" i="42852"/>
  <c r="P34" i="42852"/>
  <c r="P27" i="42852"/>
  <c r="P28" i="42851"/>
  <c r="P29" i="42851"/>
  <c r="P30" i="42851"/>
  <c r="P31" i="42851"/>
  <c r="P32" i="42851"/>
  <c r="P33" i="42851"/>
  <c r="P34" i="42851"/>
  <c r="P27" i="42851"/>
  <c r="P28" i="42850"/>
  <c r="P29" i="42850"/>
  <c r="P30" i="42850"/>
  <c r="P31" i="42850"/>
  <c r="P32" i="42850"/>
  <c r="P33" i="42850"/>
  <c r="P34" i="42850"/>
  <c r="P27" i="42850"/>
  <c r="P28" i="42849"/>
  <c r="P29" i="42849"/>
  <c r="P30" i="42849"/>
  <c r="P31" i="42849"/>
  <c r="P32" i="42849"/>
  <c r="P33" i="42849"/>
  <c r="P34" i="42849"/>
  <c r="P27" i="42849"/>
  <c r="P28" i="42848"/>
  <c r="P29" i="42848"/>
  <c r="P30" i="42848"/>
  <c r="P31" i="42848"/>
  <c r="P27" i="42848"/>
  <c r="P28" i="42847"/>
  <c r="P29" i="42847"/>
  <c r="P30" i="42847"/>
  <c r="P31" i="42847"/>
  <c r="P32" i="42847"/>
  <c r="P33" i="42847"/>
  <c r="P34" i="42847"/>
  <c r="P27" i="42847"/>
  <c r="P28" i="42846"/>
  <c r="P29" i="42846"/>
  <c r="P30" i="42846"/>
  <c r="P31" i="42846"/>
  <c r="P32" i="42846"/>
  <c r="P33" i="42846"/>
  <c r="P34" i="42846"/>
  <c r="P27" i="42846"/>
  <c r="P28" i="42845"/>
  <c r="P29" i="42845"/>
  <c r="P30" i="42845"/>
  <c r="P31" i="42845"/>
  <c r="P32" i="42845"/>
  <c r="P33" i="42845"/>
  <c r="P34" i="42845"/>
  <c r="P27" i="42845"/>
  <c r="P28" i="42844"/>
  <c r="P29" i="42844"/>
  <c r="P30" i="42844"/>
  <c r="P31" i="42844"/>
  <c r="P32" i="42844"/>
  <c r="P33" i="42844"/>
  <c r="P34" i="42844"/>
  <c r="P27" i="42844"/>
  <c r="P28" i="42843"/>
  <c r="P29" i="42843"/>
  <c r="P30" i="42843"/>
  <c r="P31" i="42843"/>
  <c r="P32" i="42843"/>
  <c r="P33" i="42843"/>
  <c r="P34" i="42843"/>
  <c r="P27" i="42843"/>
  <c r="P28" i="42842"/>
  <c r="P29" i="42842"/>
  <c r="P30" i="42842"/>
  <c r="P31" i="42842"/>
  <c r="P32" i="42842"/>
  <c r="P33" i="42842"/>
  <c r="P34" i="42842"/>
  <c r="P27" i="42842"/>
  <c r="P28" i="42841"/>
  <c r="P29" i="42841"/>
  <c r="P30" i="42841"/>
  <c r="P31" i="42841"/>
  <c r="P32" i="42841"/>
  <c r="P33" i="42841"/>
  <c r="P34" i="42841"/>
  <c r="P27" i="42841"/>
  <c r="P28" i="42840"/>
  <c r="P29" i="42840"/>
  <c r="P30" i="42840"/>
  <c r="P31" i="42840"/>
  <c r="P32" i="42840"/>
  <c r="P33" i="42840"/>
  <c r="P34" i="42840"/>
  <c r="P27" i="42840"/>
  <c r="P28" i="42839"/>
  <c r="P29" i="42839"/>
  <c r="P30" i="42839"/>
  <c r="P31" i="42839"/>
  <c r="P32" i="42839"/>
  <c r="P33" i="42839"/>
  <c r="P34" i="42839"/>
  <c r="P27" i="42839"/>
  <c r="P28" i="42838"/>
  <c r="P29" i="42838"/>
  <c r="P30" i="42838"/>
  <c r="P31" i="42838"/>
  <c r="P32" i="42838"/>
  <c r="P33" i="42838"/>
  <c r="P34" i="42838"/>
  <c r="P27" i="42838"/>
  <c r="P28" i="42837"/>
  <c r="P29" i="42837"/>
  <c r="P30" i="42837"/>
  <c r="P31" i="42837"/>
  <c r="P32" i="42837"/>
  <c r="P33" i="42837"/>
  <c r="P34" i="42837"/>
  <c r="P27" i="42837"/>
  <c r="P28" i="42836"/>
  <c r="P29" i="42836"/>
  <c r="P30" i="42836"/>
  <c r="P31" i="42836"/>
  <c r="P32" i="42836"/>
  <c r="P33" i="42836"/>
  <c r="P34" i="42836"/>
  <c r="P27" i="42836"/>
  <c r="P28" i="42835"/>
  <c r="P29" i="42835"/>
  <c r="P30" i="42835"/>
  <c r="P31" i="42835"/>
  <c r="P32" i="42835"/>
  <c r="P33" i="42835"/>
  <c r="P34" i="42835"/>
  <c r="P27" i="42835"/>
  <c r="P19" i="42852"/>
  <c r="P20" i="42852"/>
  <c r="P21" i="42852"/>
  <c r="P22" i="42852"/>
  <c r="P23" i="42852"/>
  <c r="P24" i="42852"/>
  <c r="P18" i="42852"/>
  <c r="P19" i="42851"/>
  <c r="P20" i="42851"/>
  <c r="P21" i="42851"/>
  <c r="P22" i="42851"/>
  <c r="P23" i="42851"/>
  <c r="P24" i="42851"/>
  <c r="P18" i="42851"/>
  <c r="P19" i="42850"/>
  <c r="P20" i="42850"/>
  <c r="P21" i="42850"/>
  <c r="P22" i="42850"/>
  <c r="P23" i="42850"/>
  <c r="P24" i="42850"/>
  <c r="P18" i="42850"/>
  <c r="P19" i="42849"/>
  <c r="P20" i="42849"/>
  <c r="P21" i="42849"/>
  <c r="P22" i="42849"/>
  <c r="P23" i="42849"/>
  <c r="P24" i="42849"/>
  <c r="P18" i="42849"/>
  <c r="P19" i="42848"/>
  <c r="P20" i="42848"/>
  <c r="P21" i="42848"/>
  <c r="P22" i="42848"/>
  <c r="P23" i="42848"/>
  <c r="P24" i="42848"/>
  <c r="P18" i="42848"/>
  <c r="P19" i="42847"/>
  <c r="P20" i="42847"/>
  <c r="P21" i="42847"/>
  <c r="P22" i="42847"/>
  <c r="P23" i="42847"/>
  <c r="P24" i="42847"/>
  <c r="P18" i="42847"/>
  <c r="P19" i="42846"/>
  <c r="P20" i="42846"/>
  <c r="P21" i="42846"/>
  <c r="P22" i="42846"/>
  <c r="P23" i="42846"/>
  <c r="P24" i="42846"/>
  <c r="P18" i="42846"/>
  <c r="P19" i="42845"/>
  <c r="P20" i="42845"/>
  <c r="P21" i="42845"/>
  <c r="P22" i="42845"/>
  <c r="P23" i="42845"/>
  <c r="P24" i="42845"/>
  <c r="P18" i="42845"/>
  <c r="P19" i="42844"/>
  <c r="P20" i="42844"/>
  <c r="P21" i="42844"/>
  <c r="P22" i="42844"/>
  <c r="P23" i="42844"/>
  <c r="P24" i="42844"/>
  <c r="P18" i="42844"/>
  <c r="P19" i="42843"/>
  <c r="P20" i="42843"/>
  <c r="P21" i="42843"/>
  <c r="P22" i="42843"/>
  <c r="P23" i="42843"/>
  <c r="P24" i="42843"/>
  <c r="P18" i="42843"/>
  <c r="P19" i="42842"/>
  <c r="P20" i="42842"/>
  <c r="P21" i="42842"/>
  <c r="P22" i="42842"/>
  <c r="P23" i="42842"/>
  <c r="P24" i="42842"/>
  <c r="P18" i="42842"/>
  <c r="P19" i="42841"/>
  <c r="P20" i="42841"/>
  <c r="P21" i="42841"/>
  <c r="P22" i="42841"/>
  <c r="P23" i="42841"/>
  <c r="P24" i="42841"/>
  <c r="P18" i="42841"/>
  <c r="P19" i="42840"/>
  <c r="P20" i="42840"/>
  <c r="P21" i="42840"/>
  <c r="P22" i="42840"/>
  <c r="P23" i="42840"/>
  <c r="P24" i="42840"/>
  <c r="P18" i="42840"/>
  <c r="P19" i="42839"/>
  <c r="P20" i="42839"/>
  <c r="P21" i="42839"/>
  <c r="P22" i="42839"/>
  <c r="P23" i="42839"/>
  <c r="P24" i="42839"/>
  <c r="P18" i="42839"/>
  <c r="P19" i="42838"/>
  <c r="P20" i="42838"/>
  <c r="P21" i="42838"/>
  <c r="P22" i="42838"/>
  <c r="P23" i="42838"/>
  <c r="P24" i="42838"/>
  <c r="P18" i="42838"/>
  <c r="P19" i="42837"/>
  <c r="P20" i="42837"/>
  <c r="P21" i="42837"/>
  <c r="P22" i="42837"/>
  <c r="P23" i="42837"/>
  <c r="P24" i="42837"/>
  <c r="P18" i="42837"/>
  <c r="P19" i="42836"/>
  <c r="P20" i="42836"/>
  <c r="P21" i="42836"/>
  <c r="P22" i="42836"/>
  <c r="P23" i="42836"/>
  <c r="P24" i="42836"/>
  <c r="P18" i="42836"/>
  <c r="P19" i="42835"/>
  <c r="P20" i="42835"/>
  <c r="P21" i="42835"/>
  <c r="P22" i="42835"/>
  <c r="P23" i="42835"/>
  <c r="P24" i="42835"/>
  <c r="P18" i="42835"/>
  <c r="P10" i="42852"/>
  <c r="P11" i="42852"/>
  <c r="P12" i="42852"/>
  <c r="P13" i="42852"/>
  <c r="P14" i="42852"/>
  <c r="P15" i="42852"/>
  <c r="P9" i="42852"/>
  <c r="P10" i="42851"/>
  <c r="P11" i="42851"/>
  <c r="P12" i="42851"/>
  <c r="P13" i="42851"/>
  <c r="P14" i="42851"/>
  <c r="P15" i="42851"/>
  <c r="P9" i="42851"/>
  <c r="P10" i="42850"/>
  <c r="P11" i="42850"/>
  <c r="P12" i="42850"/>
  <c r="P13" i="42850"/>
  <c r="P14" i="42850"/>
  <c r="P15" i="42850"/>
  <c r="P9" i="42850"/>
  <c r="P10" i="42849"/>
  <c r="P11" i="42849"/>
  <c r="P12" i="42849"/>
  <c r="P13" i="42849"/>
  <c r="P14" i="42849"/>
  <c r="P15" i="42849"/>
  <c r="P9" i="42849"/>
  <c r="P10" i="42848"/>
  <c r="P11" i="42848"/>
  <c r="P12" i="42848"/>
  <c r="P13" i="42848"/>
  <c r="P14" i="42848"/>
  <c r="P15" i="42848"/>
  <c r="P9" i="42848"/>
  <c r="P10" i="42847"/>
  <c r="P11" i="42847"/>
  <c r="P12" i="42847"/>
  <c r="P13" i="42847"/>
  <c r="P14" i="42847"/>
  <c r="P15" i="42847"/>
  <c r="P9" i="42847"/>
  <c r="P10" i="42846"/>
  <c r="P11" i="42846"/>
  <c r="P12" i="42846"/>
  <c r="P13" i="42846"/>
  <c r="P14" i="42846"/>
  <c r="P15" i="42846"/>
  <c r="P9" i="42846"/>
  <c r="P10" i="42845"/>
  <c r="P11" i="42845"/>
  <c r="P12" i="42845"/>
  <c r="P13" i="42845"/>
  <c r="P14" i="42845"/>
  <c r="P15" i="42845"/>
  <c r="P9" i="42845"/>
  <c r="P10" i="42844"/>
  <c r="P11" i="42844"/>
  <c r="P12" i="42844"/>
  <c r="P13" i="42844"/>
  <c r="P14" i="42844"/>
  <c r="P15" i="42844"/>
  <c r="P9" i="42844"/>
  <c r="P15" i="42843"/>
  <c r="P10" i="42843"/>
  <c r="P11" i="42843"/>
  <c r="P12" i="42843"/>
  <c r="P13" i="42843"/>
  <c r="P14" i="42843"/>
  <c r="P9" i="42843"/>
  <c r="P10" i="42842"/>
  <c r="P11" i="42842"/>
  <c r="P12" i="42842"/>
  <c r="P13" i="42842"/>
  <c r="P14" i="42842"/>
  <c r="P15" i="42842"/>
  <c r="P9" i="42842"/>
  <c r="P10" i="42841"/>
  <c r="P11" i="42841"/>
  <c r="P12" i="42841"/>
  <c r="P13" i="42841"/>
  <c r="P14" i="42841"/>
  <c r="P15" i="42841"/>
  <c r="P9" i="42841"/>
  <c r="P10" i="42840"/>
  <c r="P11" i="42840"/>
  <c r="P12" i="42840"/>
  <c r="P13" i="42840"/>
  <c r="P14" i="42840"/>
  <c r="P15" i="42840"/>
  <c r="P9" i="42840"/>
  <c r="P10" i="42839"/>
  <c r="P11" i="42839"/>
  <c r="P12" i="42839"/>
  <c r="P13" i="42839"/>
  <c r="P14" i="42839"/>
  <c r="P15" i="42839"/>
  <c r="P9" i="42839"/>
  <c r="P10" i="42838"/>
  <c r="P11" i="42838"/>
  <c r="P12" i="42838"/>
  <c r="P13" i="42838"/>
  <c r="P14" i="42838"/>
  <c r="P15" i="42838"/>
  <c r="P9" i="42838"/>
  <c r="P10" i="42837"/>
  <c r="P11" i="42837"/>
  <c r="P12" i="42837"/>
  <c r="P13" i="42837"/>
  <c r="P14" i="42837"/>
  <c r="P15" i="42837"/>
  <c r="P9" i="42837"/>
  <c r="P10" i="42836"/>
  <c r="P11" i="42836"/>
  <c r="P12" i="42836"/>
  <c r="P13" i="42836"/>
  <c r="P14" i="42836"/>
  <c r="P15" i="42836"/>
  <c r="P9" i="42836"/>
  <c r="P10" i="42835"/>
  <c r="P11" i="42835"/>
  <c r="P12" i="42835"/>
  <c r="P13" i="42835"/>
  <c r="P14" i="42835"/>
  <c r="P15" i="42835"/>
  <c r="P9" i="42835"/>
  <c r="P28" i="42833"/>
  <c r="P29" i="42833"/>
  <c r="P30" i="42833"/>
  <c r="P31" i="42833"/>
  <c r="P32" i="42833"/>
  <c r="P33" i="42833"/>
  <c r="P34" i="42833"/>
  <c r="P27" i="42833"/>
  <c r="P19" i="42833"/>
  <c r="P20" i="42833"/>
  <c r="P21" i="42833"/>
  <c r="P22" i="42833"/>
  <c r="P23" i="42833"/>
  <c r="P24" i="42833"/>
  <c r="P18" i="42833"/>
  <c r="P10" i="42833"/>
  <c r="P11" i="42833"/>
  <c r="P12" i="42833"/>
  <c r="P13" i="42833"/>
  <c r="P14" i="42833"/>
  <c r="P15" i="42833"/>
  <c r="P9" i="42833"/>
  <c r="P96" i="42713"/>
  <c r="P97" i="42713"/>
  <c r="P98" i="42713"/>
  <c r="P99" i="42713"/>
  <c r="P95" i="42713"/>
  <c r="P88" i="42713"/>
  <c r="P89" i="42713"/>
  <c r="P90" i="42713"/>
  <c r="P91" i="42713"/>
  <c r="P92" i="42713"/>
  <c r="P87" i="42713"/>
  <c r="P84" i="42713"/>
  <c r="P83" i="42713"/>
  <c r="P79" i="42713"/>
  <c r="P80" i="42713"/>
  <c r="P78" i="42713"/>
  <c r="P74" i="42713"/>
  <c r="P75" i="42713"/>
  <c r="P73" i="42713"/>
  <c r="P69" i="42713"/>
  <c r="P70" i="42713"/>
  <c r="P57" i="42713"/>
  <c r="P58" i="42713"/>
  <c r="P59" i="42713"/>
  <c r="P60" i="42713"/>
  <c r="P61" i="42713"/>
  <c r="P62" i="42713"/>
  <c r="P63" i="42713"/>
  <c r="P64" i="42713"/>
  <c r="P65" i="42713"/>
  <c r="P56" i="42713"/>
  <c r="P54" i="42713"/>
  <c r="P48" i="42713"/>
  <c r="P49" i="42713"/>
  <c r="P50" i="42713"/>
  <c r="P51" i="42713"/>
  <c r="P47" i="42713"/>
  <c r="P41" i="42713"/>
  <c r="P42" i="42713"/>
  <c r="P43" i="42713"/>
  <c r="P44" i="42713"/>
  <c r="P40" i="42713"/>
  <c r="P37" i="42713"/>
  <c r="P28" i="42713"/>
  <c r="P29" i="42713"/>
  <c r="P30" i="42713"/>
  <c r="P31" i="42713"/>
  <c r="P32" i="42713"/>
  <c r="P33" i="42713"/>
  <c r="P34" i="42713"/>
  <c r="P27" i="42713"/>
  <c r="P19" i="42713"/>
  <c r="P20" i="42713"/>
  <c r="P21" i="42713"/>
  <c r="P22" i="42713"/>
  <c r="P23" i="42713"/>
  <c r="P24" i="42713"/>
  <c r="P18" i="42713"/>
  <c r="P11" i="42713"/>
  <c r="P12" i="42713"/>
  <c r="P13" i="42713"/>
  <c r="P14" i="42713"/>
  <c r="P15" i="42713"/>
  <c r="P10" i="42713"/>
  <c r="P9" i="42713"/>
  <c r="D123" i="42790"/>
  <c r="D124" i="42790"/>
  <c r="D125" i="42790"/>
  <c r="D126" i="42790"/>
  <c r="C123" i="42790"/>
  <c r="C124" i="42790"/>
  <c r="C125" i="42790"/>
  <c r="C126" i="42790"/>
  <c r="C122" i="42790"/>
  <c r="D122" i="42790"/>
  <c r="D121" i="42790"/>
  <c r="D116" i="42790"/>
  <c r="D117" i="42790"/>
  <c r="D118" i="42790"/>
  <c r="D119" i="42790"/>
  <c r="D120" i="42790"/>
  <c r="C116" i="42790"/>
  <c r="C117" i="42790"/>
  <c r="C118" i="42790"/>
  <c r="C119" i="42790"/>
  <c r="C120" i="42790"/>
  <c r="C115" i="42790"/>
  <c r="D115" i="42790"/>
  <c r="D114" i="42790"/>
  <c r="D113" i="42790"/>
  <c r="C113" i="42790"/>
  <c r="C112" i="42790"/>
  <c r="D112" i="42790"/>
  <c r="D111" i="42790"/>
  <c r="D109" i="42790"/>
  <c r="D110" i="42790"/>
  <c r="D108" i="42790"/>
  <c r="C109" i="42790"/>
  <c r="C110" i="42790"/>
  <c r="C108" i="42790"/>
  <c r="D107" i="42790"/>
  <c r="D105" i="42790"/>
  <c r="D106" i="42790"/>
  <c r="C105" i="42790"/>
  <c r="C106" i="42790"/>
  <c r="C104" i="42790"/>
  <c r="D104" i="42790"/>
  <c r="D103" i="42790"/>
  <c r="D101" i="42790"/>
  <c r="D102" i="42790"/>
  <c r="C101" i="42790"/>
  <c r="C102" i="42790"/>
  <c r="C100" i="42790"/>
  <c r="D100" i="42790"/>
  <c r="D99" i="42790"/>
  <c r="D88" i="42790"/>
  <c r="D89" i="42790"/>
  <c r="D90" i="42790"/>
  <c r="D91" i="42790"/>
  <c r="D92" i="42790"/>
  <c r="D93" i="42790"/>
  <c r="D94" i="42790"/>
  <c r="D95" i="42790"/>
  <c r="D96" i="42790"/>
  <c r="D97" i="42790"/>
  <c r="D98" i="42790"/>
  <c r="C88" i="42790"/>
  <c r="C89" i="42790"/>
  <c r="C90" i="42790"/>
  <c r="C91" i="42790"/>
  <c r="C92" i="42790"/>
  <c r="C93" i="42790"/>
  <c r="C94" i="42790"/>
  <c r="C95" i="42790"/>
  <c r="C96" i="42790"/>
  <c r="C97" i="42790"/>
  <c r="C98" i="42790"/>
  <c r="C87" i="42790"/>
  <c r="D87" i="42790"/>
  <c r="D86" i="42790"/>
  <c r="D82" i="42790"/>
  <c r="D83" i="42790"/>
  <c r="D84" i="42790"/>
  <c r="D85" i="42790"/>
  <c r="C82" i="42790"/>
  <c r="C83" i="42790"/>
  <c r="C84" i="42790"/>
  <c r="C85" i="42790"/>
  <c r="C81" i="42790"/>
  <c r="D81" i="42790"/>
  <c r="D80" i="42790"/>
  <c r="D76" i="42790"/>
  <c r="D77" i="42790"/>
  <c r="D78" i="42790"/>
  <c r="D79" i="42790"/>
  <c r="C76" i="42790"/>
  <c r="C77" i="42790"/>
  <c r="C78" i="42790"/>
  <c r="C79" i="42790"/>
  <c r="D74" i="42790"/>
  <c r="D75" i="42790"/>
  <c r="C75" i="42790"/>
  <c r="D73" i="42790"/>
  <c r="C73" i="42790"/>
  <c r="D72" i="42790"/>
  <c r="D65" i="42790"/>
  <c r="D66" i="42790"/>
  <c r="D67" i="42790"/>
  <c r="D68" i="42790"/>
  <c r="D69" i="42790"/>
  <c r="D70" i="42790"/>
  <c r="D71" i="42790"/>
  <c r="C65" i="42790"/>
  <c r="C66" i="42790"/>
  <c r="C67" i="42790"/>
  <c r="C68" i="42790"/>
  <c r="C69" i="42790"/>
  <c r="C70" i="42790"/>
  <c r="C71" i="42790"/>
  <c r="D64" i="42790"/>
  <c r="C64" i="42790"/>
  <c r="D63" i="42790"/>
  <c r="D55" i="42790"/>
  <c r="D57" i="42790"/>
  <c r="D58" i="42790"/>
  <c r="D59" i="42790"/>
  <c r="D60" i="42790"/>
  <c r="D61" i="42790"/>
  <c r="D62" i="42790"/>
  <c r="C57" i="42790"/>
  <c r="C58" i="42790"/>
  <c r="C59" i="42790"/>
  <c r="C60" i="42790"/>
  <c r="C61" i="42790"/>
  <c r="C62" i="42790"/>
  <c r="D56" i="42790"/>
  <c r="C56" i="42790"/>
  <c r="I22" i="42812"/>
  <c r="D96" i="42852" l="1"/>
  <c r="D97" i="42852"/>
  <c r="D98" i="42852"/>
  <c r="D99" i="42852"/>
  <c r="C96" i="42852"/>
  <c r="C97" i="42852"/>
  <c r="C98" i="42852"/>
  <c r="C99" i="42852"/>
  <c r="D95" i="42852"/>
  <c r="C95" i="42852"/>
  <c r="D88" i="42852"/>
  <c r="D89" i="42852"/>
  <c r="D90" i="42852"/>
  <c r="D91" i="42852"/>
  <c r="D92" i="42852"/>
  <c r="C88" i="42852"/>
  <c r="C89" i="42852"/>
  <c r="C90" i="42852"/>
  <c r="C91" i="42852"/>
  <c r="C92" i="42852"/>
  <c r="D87" i="42852"/>
  <c r="C87" i="42852"/>
  <c r="D84" i="42852"/>
  <c r="C84" i="42852"/>
  <c r="D83" i="42852"/>
  <c r="C83" i="42852"/>
  <c r="D79" i="42852"/>
  <c r="D80" i="42852"/>
  <c r="C79" i="42852"/>
  <c r="C80" i="42852"/>
  <c r="D78" i="42852"/>
  <c r="C78" i="42852"/>
  <c r="D96" i="42851"/>
  <c r="D97" i="42851"/>
  <c r="D98" i="42851"/>
  <c r="D99" i="42851"/>
  <c r="C96" i="42851"/>
  <c r="C97" i="42851"/>
  <c r="C98" i="42851"/>
  <c r="C99" i="42851"/>
  <c r="D95" i="42851"/>
  <c r="C95" i="42851"/>
  <c r="D88" i="42851"/>
  <c r="D89" i="42851"/>
  <c r="D90" i="42851"/>
  <c r="D91" i="42851"/>
  <c r="D92" i="42851"/>
  <c r="C88" i="42851"/>
  <c r="C89" i="42851"/>
  <c r="C90" i="42851"/>
  <c r="C91" i="42851"/>
  <c r="C92" i="42851"/>
  <c r="D87" i="42851"/>
  <c r="C87" i="42851"/>
  <c r="D84" i="42851"/>
  <c r="C84" i="42851"/>
  <c r="D83" i="42851"/>
  <c r="C83" i="42851"/>
  <c r="D79" i="42851"/>
  <c r="D80" i="42851"/>
  <c r="C79" i="42851"/>
  <c r="C80" i="42851"/>
  <c r="D78" i="42851"/>
  <c r="C78" i="42851"/>
  <c r="D96" i="42850"/>
  <c r="D97" i="42850"/>
  <c r="D98" i="42850"/>
  <c r="D99" i="42850"/>
  <c r="C96" i="42850"/>
  <c r="C97" i="42850"/>
  <c r="C98" i="42850"/>
  <c r="C99" i="42850"/>
  <c r="D95" i="42850"/>
  <c r="C95" i="42850"/>
  <c r="D88" i="42850"/>
  <c r="D89" i="42850"/>
  <c r="D90" i="42850"/>
  <c r="D91" i="42850"/>
  <c r="D92" i="42850"/>
  <c r="C88" i="42850"/>
  <c r="C89" i="42850"/>
  <c r="C90" i="42850"/>
  <c r="C91" i="42850"/>
  <c r="C92" i="42850"/>
  <c r="D87" i="42850"/>
  <c r="C87" i="42850"/>
  <c r="D84" i="42850"/>
  <c r="C84" i="42850"/>
  <c r="D83" i="42850"/>
  <c r="C83" i="42850"/>
  <c r="D79" i="42850"/>
  <c r="D80" i="42850"/>
  <c r="C79" i="42850"/>
  <c r="C80" i="42850"/>
  <c r="D78" i="42850"/>
  <c r="C78" i="42850"/>
  <c r="D96" i="42849"/>
  <c r="D97" i="42849"/>
  <c r="D98" i="42849"/>
  <c r="D99" i="42849"/>
  <c r="C96" i="42849"/>
  <c r="C97" i="42849"/>
  <c r="C98" i="42849"/>
  <c r="C99" i="42849"/>
  <c r="D95" i="42849"/>
  <c r="C95" i="42849"/>
  <c r="D88" i="42849"/>
  <c r="D89" i="42849"/>
  <c r="D90" i="42849"/>
  <c r="D91" i="42849"/>
  <c r="D92" i="42849"/>
  <c r="C88" i="42849"/>
  <c r="C89" i="42849"/>
  <c r="C90" i="42849"/>
  <c r="C91" i="42849"/>
  <c r="C92" i="42849"/>
  <c r="D87" i="42849"/>
  <c r="C87" i="42849"/>
  <c r="D84" i="42849"/>
  <c r="C84" i="42849"/>
  <c r="D83" i="42849"/>
  <c r="C83" i="42849"/>
  <c r="D79" i="42849"/>
  <c r="D80" i="42849"/>
  <c r="C79" i="42849"/>
  <c r="C80" i="42849"/>
  <c r="D78" i="42849"/>
  <c r="C78" i="42849"/>
  <c r="D96" i="42848"/>
  <c r="D97" i="42848"/>
  <c r="D98" i="42848"/>
  <c r="D99" i="42848"/>
  <c r="C96" i="42848"/>
  <c r="C97" i="42848"/>
  <c r="C98" i="42848"/>
  <c r="C99" i="42848"/>
  <c r="D95" i="42848"/>
  <c r="C95" i="42848"/>
  <c r="D92" i="42848"/>
  <c r="D88" i="42848"/>
  <c r="D89" i="42848"/>
  <c r="D90" i="42848"/>
  <c r="D91" i="42848"/>
  <c r="C88" i="42848"/>
  <c r="C89" i="42848"/>
  <c r="C90" i="42848"/>
  <c r="C91" i="42848"/>
  <c r="C92" i="42848"/>
  <c r="D87" i="42848"/>
  <c r="C87" i="42848"/>
  <c r="D84" i="42848"/>
  <c r="C84" i="42848"/>
  <c r="D83" i="42848"/>
  <c r="C83" i="42848"/>
  <c r="D79" i="42848"/>
  <c r="D80" i="42848"/>
  <c r="C79" i="42848"/>
  <c r="C80" i="42848"/>
  <c r="D78" i="42848"/>
  <c r="C78" i="42848"/>
  <c r="D96" i="42847"/>
  <c r="D97" i="42847"/>
  <c r="D98" i="42847"/>
  <c r="D99" i="42847"/>
  <c r="C96" i="42847"/>
  <c r="C97" i="42847"/>
  <c r="C98" i="42847"/>
  <c r="C99" i="42847"/>
  <c r="D95" i="42847"/>
  <c r="C95" i="42847"/>
  <c r="D88" i="42847"/>
  <c r="D89" i="42847"/>
  <c r="D90" i="42847"/>
  <c r="D91" i="42847"/>
  <c r="D92" i="42847"/>
  <c r="C88" i="42847"/>
  <c r="C89" i="42847"/>
  <c r="C90" i="42847"/>
  <c r="C91" i="42847"/>
  <c r="C92" i="42847"/>
  <c r="D87" i="42847"/>
  <c r="C87" i="42847"/>
  <c r="D84" i="42847"/>
  <c r="C84" i="42847"/>
  <c r="D83" i="42847"/>
  <c r="C83" i="42847"/>
  <c r="D79" i="42847"/>
  <c r="D80" i="42847"/>
  <c r="C79" i="42847"/>
  <c r="C80" i="42847"/>
  <c r="D78" i="42847"/>
  <c r="C78" i="42847"/>
  <c r="D96" i="42846"/>
  <c r="D97" i="42846"/>
  <c r="D98" i="42846"/>
  <c r="D99" i="42846"/>
  <c r="C96" i="42846"/>
  <c r="C97" i="42846"/>
  <c r="C98" i="42846"/>
  <c r="C99" i="42846"/>
  <c r="D95" i="42846"/>
  <c r="C95" i="42846"/>
  <c r="D88" i="42846"/>
  <c r="D89" i="42846"/>
  <c r="D90" i="42846"/>
  <c r="D91" i="42846"/>
  <c r="D92" i="42846"/>
  <c r="C88" i="42846"/>
  <c r="C89" i="42846"/>
  <c r="C90" i="42846"/>
  <c r="C91" i="42846"/>
  <c r="C92" i="42846"/>
  <c r="D87" i="42846"/>
  <c r="C87" i="42846"/>
  <c r="D84" i="42846"/>
  <c r="C84" i="42846"/>
  <c r="D83" i="42846"/>
  <c r="C83" i="42846"/>
  <c r="D79" i="42846"/>
  <c r="D80" i="42846"/>
  <c r="C79" i="42846"/>
  <c r="C80" i="42846"/>
  <c r="D78" i="42846"/>
  <c r="C78" i="42846"/>
  <c r="D96" i="42845"/>
  <c r="D97" i="42845"/>
  <c r="D98" i="42845"/>
  <c r="D99" i="42845"/>
  <c r="C96" i="42845"/>
  <c r="C97" i="42845"/>
  <c r="C98" i="42845"/>
  <c r="C99" i="42845"/>
  <c r="D95" i="42845"/>
  <c r="C95" i="42845"/>
  <c r="D88" i="42845"/>
  <c r="D89" i="42845"/>
  <c r="D90" i="42845"/>
  <c r="D91" i="42845"/>
  <c r="D92" i="42845"/>
  <c r="C88" i="42845"/>
  <c r="C89" i="42845"/>
  <c r="C90" i="42845"/>
  <c r="C91" i="42845"/>
  <c r="C92" i="42845"/>
  <c r="D87" i="42845"/>
  <c r="C87" i="42845"/>
  <c r="D84" i="42845"/>
  <c r="C84" i="42845"/>
  <c r="D83" i="42845"/>
  <c r="C83" i="42845"/>
  <c r="D79" i="42845"/>
  <c r="D80" i="42845"/>
  <c r="C79" i="42845"/>
  <c r="C80" i="42845"/>
  <c r="D78" i="42845"/>
  <c r="C78" i="42845"/>
  <c r="D96" i="42844"/>
  <c r="D97" i="42844"/>
  <c r="D98" i="42844"/>
  <c r="D99" i="42844"/>
  <c r="C96" i="42844"/>
  <c r="C97" i="42844"/>
  <c r="C98" i="42844"/>
  <c r="C99" i="42844"/>
  <c r="D95" i="42844"/>
  <c r="C95" i="42844"/>
  <c r="D88" i="42844"/>
  <c r="D89" i="42844"/>
  <c r="D90" i="42844"/>
  <c r="D91" i="42844"/>
  <c r="D92" i="42844"/>
  <c r="C88" i="42844"/>
  <c r="C89" i="42844"/>
  <c r="C90" i="42844"/>
  <c r="C91" i="42844"/>
  <c r="C92" i="42844"/>
  <c r="D87" i="42844"/>
  <c r="C87" i="42844"/>
  <c r="D84" i="42844"/>
  <c r="C84" i="42844"/>
  <c r="D83" i="42844"/>
  <c r="C83" i="42844"/>
  <c r="D79" i="42844"/>
  <c r="D80" i="42844"/>
  <c r="C79" i="42844"/>
  <c r="C80" i="42844"/>
  <c r="D78" i="42844"/>
  <c r="C78" i="42844"/>
  <c r="D96" i="42843"/>
  <c r="D97" i="42843"/>
  <c r="D98" i="42843"/>
  <c r="D99" i="42843"/>
  <c r="C96" i="42843"/>
  <c r="C97" i="42843"/>
  <c r="C98" i="42843"/>
  <c r="C99" i="42843"/>
  <c r="D95" i="42843"/>
  <c r="C95" i="42843"/>
  <c r="D88" i="42843"/>
  <c r="D89" i="42843"/>
  <c r="D90" i="42843"/>
  <c r="D91" i="42843"/>
  <c r="D92" i="42843"/>
  <c r="C88" i="42843"/>
  <c r="C89" i="42843"/>
  <c r="C90" i="42843"/>
  <c r="C91" i="42843"/>
  <c r="C92" i="42843"/>
  <c r="D87" i="42843"/>
  <c r="C87" i="42843"/>
  <c r="D84" i="42843"/>
  <c r="C84" i="42843"/>
  <c r="D83" i="42843"/>
  <c r="C83" i="42843"/>
  <c r="D79" i="42843"/>
  <c r="D80" i="42843"/>
  <c r="C79" i="42843"/>
  <c r="C80" i="42843"/>
  <c r="D78" i="42843"/>
  <c r="C78" i="42843"/>
  <c r="D96" i="42842"/>
  <c r="D97" i="42842"/>
  <c r="D98" i="42842"/>
  <c r="D99" i="42842"/>
  <c r="C96" i="42842"/>
  <c r="C97" i="42842"/>
  <c r="C98" i="42842"/>
  <c r="C99" i="42842"/>
  <c r="D95" i="42842"/>
  <c r="C95" i="42842"/>
  <c r="D88" i="42842"/>
  <c r="D89" i="42842"/>
  <c r="D90" i="42842"/>
  <c r="D91" i="42842"/>
  <c r="D92" i="42842"/>
  <c r="C88" i="42842"/>
  <c r="C89" i="42842"/>
  <c r="C90" i="42842"/>
  <c r="C91" i="42842"/>
  <c r="C92" i="42842"/>
  <c r="D87" i="42842"/>
  <c r="C87" i="42842"/>
  <c r="D84" i="42842"/>
  <c r="C84" i="42842"/>
  <c r="D83" i="42842"/>
  <c r="C83" i="42842"/>
  <c r="D79" i="42842"/>
  <c r="D80" i="42842"/>
  <c r="C79" i="42842"/>
  <c r="C80" i="42842"/>
  <c r="D78" i="42842"/>
  <c r="C78" i="42842"/>
  <c r="D96" i="42841"/>
  <c r="D97" i="42841"/>
  <c r="D98" i="42841"/>
  <c r="D99" i="42841"/>
  <c r="C96" i="42841"/>
  <c r="C97" i="42841"/>
  <c r="C98" i="42841"/>
  <c r="C99" i="42841"/>
  <c r="D95" i="42841"/>
  <c r="C95" i="42841"/>
  <c r="D88" i="42841"/>
  <c r="D89" i="42841"/>
  <c r="D90" i="42841"/>
  <c r="D91" i="42841"/>
  <c r="D92" i="42841"/>
  <c r="C88" i="42841"/>
  <c r="C89" i="42841"/>
  <c r="C90" i="42841"/>
  <c r="C91" i="42841"/>
  <c r="C92" i="42841"/>
  <c r="D87" i="42841"/>
  <c r="C87" i="42841"/>
  <c r="D84" i="42841"/>
  <c r="C84" i="42841"/>
  <c r="D83" i="42841"/>
  <c r="C83" i="42841"/>
  <c r="D79" i="42841"/>
  <c r="D80" i="42841"/>
  <c r="C79" i="42841"/>
  <c r="C80" i="42841"/>
  <c r="D78" i="42841"/>
  <c r="C78" i="42841"/>
  <c r="D96" i="42840"/>
  <c r="D97" i="42840"/>
  <c r="D98" i="42840"/>
  <c r="D99" i="42840"/>
  <c r="C96" i="42840"/>
  <c r="C97" i="42840"/>
  <c r="C98" i="42840"/>
  <c r="C99" i="42840"/>
  <c r="D95" i="42840"/>
  <c r="C95" i="42840"/>
  <c r="D88" i="42840"/>
  <c r="D89" i="42840"/>
  <c r="D90" i="42840"/>
  <c r="D91" i="42840"/>
  <c r="D92" i="42840"/>
  <c r="C88" i="42840"/>
  <c r="C89" i="42840"/>
  <c r="C90" i="42840"/>
  <c r="C91" i="42840"/>
  <c r="C92" i="42840"/>
  <c r="D87" i="42840"/>
  <c r="C87" i="42840"/>
  <c r="D84" i="42840"/>
  <c r="C84" i="42840"/>
  <c r="D83" i="42840"/>
  <c r="C83" i="42840"/>
  <c r="D79" i="42840"/>
  <c r="D80" i="42840"/>
  <c r="C79" i="42840"/>
  <c r="C80" i="42840"/>
  <c r="D78" i="42840"/>
  <c r="C78" i="42840"/>
  <c r="D96" i="42839"/>
  <c r="D97" i="42839"/>
  <c r="D98" i="42839"/>
  <c r="D99" i="42839"/>
  <c r="C96" i="42839"/>
  <c r="C97" i="42839"/>
  <c r="C98" i="42839"/>
  <c r="C99" i="42839"/>
  <c r="D95" i="42839"/>
  <c r="C95" i="42839"/>
  <c r="D88" i="42839"/>
  <c r="D89" i="42839"/>
  <c r="D90" i="42839"/>
  <c r="D91" i="42839"/>
  <c r="D92" i="42839"/>
  <c r="C88" i="42839"/>
  <c r="C89" i="42839"/>
  <c r="C90" i="42839"/>
  <c r="C91" i="42839"/>
  <c r="C92" i="42839"/>
  <c r="D87" i="42839"/>
  <c r="C87" i="42839"/>
  <c r="D84" i="42839"/>
  <c r="C84" i="42839"/>
  <c r="D83" i="42839"/>
  <c r="C83" i="42839"/>
  <c r="D79" i="42839"/>
  <c r="D80" i="42839"/>
  <c r="C79" i="42839"/>
  <c r="C80" i="42839"/>
  <c r="D78" i="42839"/>
  <c r="C78" i="42839"/>
  <c r="D96" i="42838"/>
  <c r="D97" i="42838"/>
  <c r="D98" i="42838"/>
  <c r="D99" i="42838"/>
  <c r="C96" i="42838"/>
  <c r="C97" i="42838"/>
  <c r="C98" i="42838"/>
  <c r="C99" i="42838"/>
  <c r="D95" i="42838"/>
  <c r="C95" i="42838"/>
  <c r="D88" i="42838"/>
  <c r="D89" i="42838"/>
  <c r="D90" i="42838"/>
  <c r="D91" i="42838"/>
  <c r="D92" i="42838"/>
  <c r="C88" i="42838"/>
  <c r="C89" i="42838"/>
  <c r="C90" i="42838"/>
  <c r="C91" i="42838"/>
  <c r="C92" i="42838"/>
  <c r="D87" i="42838"/>
  <c r="C87" i="42838"/>
  <c r="D84" i="42838"/>
  <c r="C84" i="42838"/>
  <c r="D83" i="42838"/>
  <c r="C83" i="42838"/>
  <c r="D79" i="42838"/>
  <c r="D80" i="42838"/>
  <c r="C79" i="42838"/>
  <c r="C80" i="42838"/>
  <c r="D78" i="42838"/>
  <c r="C78" i="42838"/>
  <c r="D96" i="42837"/>
  <c r="D97" i="42837"/>
  <c r="D98" i="42837"/>
  <c r="D99" i="42837"/>
  <c r="C96" i="42837"/>
  <c r="C97" i="42837"/>
  <c r="C98" i="42837"/>
  <c r="C99" i="42837"/>
  <c r="D95" i="42837"/>
  <c r="C95" i="42837"/>
  <c r="D88" i="42837"/>
  <c r="D89" i="42837"/>
  <c r="D90" i="42837"/>
  <c r="D91" i="42837"/>
  <c r="D92" i="42837"/>
  <c r="C88" i="42837"/>
  <c r="C89" i="42837"/>
  <c r="C90" i="42837"/>
  <c r="C91" i="42837"/>
  <c r="C92" i="42837"/>
  <c r="D87" i="42837"/>
  <c r="C87" i="42837"/>
  <c r="D84" i="42837"/>
  <c r="C84" i="42837"/>
  <c r="D83" i="42837"/>
  <c r="C83" i="42837"/>
  <c r="D79" i="42837"/>
  <c r="D80" i="42837"/>
  <c r="C79" i="42837"/>
  <c r="C80" i="42837"/>
  <c r="D78" i="42837"/>
  <c r="C78" i="42837"/>
  <c r="D96" i="42836"/>
  <c r="D97" i="42836"/>
  <c r="D98" i="42836"/>
  <c r="D99" i="42836"/>
  <c r="C96" i="42836"/>
  <c r="C97" i="42836"/>
  <c r="C98" i="42836"/>
  <c r="C99" i="42836"/>
  <c r="D95" i="42836"/>
  <c r="C95" i="42836"/>
  <c r="D88" i="42836"/>
  <c r="D89" i="42836"/>
  <c r="D90" i="42836"/>
  <c r="D91" i="42836"/>
  <c r="D92" i="42836"/>
  <c r="C88" i="42836"/>
  <c r="C89" i="42836"/>
  <c r="C90" i="42836"/>
  <c r="C91" i="42836"/>
  <c r="C92" i="42836"/>
  <c r="D87" i="42836"/>
  <c r="C87" i="42836"/>
  <c r="D84" i="42836"/>
  <c r="C84" i="42836"/>
  <c r="D83" i="42836"/>
  <c r="C83" i="42836"/>
  <c r="D79" i="42836"/>
  <c r="D80" i="42836"/>
  <c r="C79" i="42836"/>
  <c r="C80" i="42836"/>
  <c r="D78" i="42836"/>
  <c r="C78" i="42836"/>
  <c r="D96" i="42835"/>
  <c r="D97" i="42835"/>
  <c r="D98" i="42835"/>
  <c r="D99" i="42835"/>
  <c r="C96" i="42835"/>
  <c r="C97" i="42835"/>
  <c r="C98" i="42835"/>
  <c r="C99" i="42835"/>
  <c r="D95" i="42835"/>
  <c r="C95" i="42835"/>
  <c r="D88" i="42835"/>
  <c r="D89" i="42835"/>
  <c r="D90" i="42835"/>
  <c r="D91" i="42835"/>
  <c r="D92" i="42835"/>
  <c r="C88" i="42835"/>
  <c r="C89" i="42835"/>
  <c r="C90" i="42835"/>
  <c r="C91" i="42835"/>
  <c r="C92" i="42835"/>
  <c r="D87" i="42835"/>
  <c r="C87" i="42835"/>
  <c r="D84" i="42835"/>
  <c r="C84" i="42835"/>
  <c r="D83" i="42835"/>
  <c r="C83" i="42835"/>
  <c r="D79" i="42835"/>
  <c r="D80" i="42835"/>
  <c r="C79" i="42835"/>
  <c r="C80" i="42835"/>
  <c r="D78" i="42835"/>
  <c r="C78" i="42835"/>
  <c r="D96" i="42833"/>
  <c r="D97" i="42833"/>
  <c r="D98" i="42833"/>
  <c r="D99" i="42833"/>
  <c r="C96" i="42833"/>
  <c r="C97" i="42833"/>
  <c r="C98" i="42833"/>
  <c r="C99" i="42833"/>
  <c r="D95" i="42833"/>
  <c r="C95" i="42833"/>
  <c r="D88" i="42833"/>
  <c r="D89" i="42833"/>
  <c r="D90" i="42833"/>
  <c r="D91" i="42833"/>
  <c r="D92" i="42833"/>
  <c r="C88" i="42833"/>
  <c r="C89" i="42833"/>
  <c r="C90" i="42833"/>
  <c r="C91" i="42833"/>
  <c r="C92" i="42833"/>
  <c r="D87" i="42833"/>
  <c r="C87" i="42833"/>
  <c r="D84" i="42833"/>
  <c r="C84" i="42833"/>
  <c r="D83" i="42833"/>
  <c r="C83" i="42833"/>
  <c r="D79" i="42833"/>
  <c r="D80" i="42833"/>
  <c r="C79" i="42833"/>
  <c r="C80" i="42833"/>
  <c r="D78" i="42833"/>
  <c r="C78" i="42833"/>
  <c r="D94" i="42852"/>
  <c r="D86" i="42852"/>
  <c r="D82" i="42852"/>
  <c r="D77" i="42852"/>
  <c r="D94" i="42851"/>
  <c r="D86" i="42851"/>
  <c r="D82" i="42851"/>
  <c r="D77" i="42851"/>
  <c r="D94" i="42850"/>
  <c r="D86" i="42850"/>
  <c r="D82" i="42850"/>
  <c r="D77" i="42850"/>
  <c r="D94" i="42849"/>
  <c r="D86" i="42849"/>
  <c r="D82" i="42849"/>
  <c r="D77" i="42849"/>
  <c r="D94" i="42848"/>
  <c r="D86" i="42848"/>
  <c r="D82" i="42848"/>
  <c r="D77" i="42848"/>
  <c r="D72" i="42848"/>
  <c r="D94" i="42847"/>
  <c r="D86" i="42847"/>
  <c r="D82" i="42847"/>
  <c r="D77" i="42847"/>
  <c r="D72" i="42847"/>
  <c r="D94" i="42846"/>
  <c r="D86" i="42846"/>
  <c r="D82" i="42846"/>
  <c r="D77" i="42846"/>
  <c r="D94" i="42845"/>
  <c r="D86" i="42845"/>
  <c r="D82" i="42845"/>
  <c r="D77" i="42845"/>
  <c r="D94" i="42844"/>
  <c r="D86" i="42844"/>
  <c r="D82" i="42844"/>
  <c r="D77" i="42844"/>
  <c r="D72" i="42844"/>
  <c r="D94" i="42843"/>
  <c r="D86" i="42843"/>
  <c r="D82" i="42843"/>
  <c r="D77" i="42843"/>
  <c r="D72" i="42843"/>
  <c r="D94" i="42842"/>
  <c r="D86" i="42842"/>
  <c r="D82" i="42842"/>
  <c r="D77" i="42842"/>
  <c r="D94" i="42841"/>
  <c r="D86" i="42841"/>
  <c r="D82" i="42841"/>
  <c r="D77" i="42841"/>
  <c r="D72" i="42841"/>
  <c r="D94" i="42840"/>
  <c r="D86" i="42840"/>
  <c r="D82" i="42840"/>
  <c r="D77" i="42840"/>
  <c r="D94" i="42839"/>
  <c r="D86" i="42839"/>
  <c r="D82" i="42839"/>
  <c r="D77" i="42839"/>
  <c r="D94" i="42838"/>
  <c r="D86" i="42838"/>
  <c r="D82" i="42838"/>
  <c r="D77" i="42838"/>
  <c r="D94" i="42837"/>
  <c r="D86" i="42837"/>
  <c r="D82" i="42837"/>
  <c r="D77" i="42837"/>
  <c r="D94" i="42836"/>
  <c r="D86" i="42836"/>
  <c r="D82" i="42836"/>
  <c r="D77" i="42836"/>
  <c r="D72" i="42836"/>
  <c r="D94" i="42835"/>
  <c r="D86" i="42835"/>
  <c r="D82" i="42835"/>
  <c r="D77" i="42835"/>
  <c r="D94" i="42833"/>
  <c r="D86" i="42833"/>
  <c r="D82" i="42833"/>
  <c r="D77" i="42833"/>
  <c r="A90" i="42713"/>
  <c r="A91" i="42713"/>
  <c r="A92" i="42713"/>
  <c r="A86" i="42713"/>
  <c r="A88" i="42713"/>
  <c r="A89" i="42713"/>
  <c r="A93" i="42713"/>
  <c r="D74" i="42852"/>
  <c r="D75" i="42852"/>
  <c r="C74" i="42852"/>
  <c r="C75" i="42852"/>
  <c r="D73" i="42852"/>
  <c r="C73" i="42852"/>
  <c r="D72" i="42852"/>
  <c r="D74" i="42851"/>
  <c r="D75" i="42851"/>
  <c r="C74" i="42851"/>
  <c r="C75" i="42851"/>
  <c r="D73" i="42851"/>
  <c r="C73" i="42851"/>
  <c r="D72" i="42851"/>
  <c r="D74" i="42850"/>
  <c r="D75" i="42850"/>
  <c r="C74" i="42850"/>
  <c r="C75" i="42850"/>
  <c r="D73" i="42850"/>
  <c r="C73" i="42850"/>
  <c r="D72" i="42850"/>
  <c r="D74" i="42849"/>
  <c r="D75" i="42849"/>
  <c r="C74" i="42849"/>
  <c r="C75" i="42849"/>
  <c r="D73" i="42849"/>
  <c r="C73" i="42849"/>
  <c r="C70" i="42849"/>
  <c r="D70" i="42849"/>
  <c r="D72" i="42849"/>
  <c r="D74" i="42848"/>
  <c r="D75" i="42848"/>
  <c r="C74" i="42848"/>
  <c r="C75" i="42848"/>
  <c r="D73" i="42848"/>
  <c r="C73" i="42848"/>
  <c r="D74" i="42847"/>
  <c r="D75" i="42847"/>
  <c r="C74" i="42847"/>
  <c r="C75" i="42847"/>
  <c r="D73" i="42847"/>
  <c r="C73" i="42847"/>
  <c r="D52" i="42790"/>
  <c r="D53" i="42790"/>
  <c r="D54" i="42790"/>
  <c r="D51" i="42790"/>
  <c r="D50" i="42790"/>
  <c r="D49" i="42790"/>
  <c r="D48" i="42790"/>
  <c r="C49" i="42790"/>
  <c r="C50" i="42790"/>
  <c r="C51" i="42790"/>
  <c r="C52" i="42790"/>
  <c r="C53" i="42790"/>
  <c r="C54" i="42790"/>
  <c r="C48" i="42790"/>
  <c r="D74" i="42846"/>
  <c r="D75" i="42846"/>
  <c r="C74" i="42846"/>
  <c r="C75" i="42846"/>
  <c r="D73" i="42846"/>
  <c r="C73" i="42846"/>
  <c r="D72" i="42846"/>
  <c r="D74" i="42845"/>
  <c r="D75" i="42845"/>
  <c r="C74" i="42845"/>
  <c r="C75" i="42845"/>
  <c r="D73" i="42845"/>
  <c r="C73" i="42845"/>
  <c r="D72" i="42845"/>
  <c r="D74" i="42844"/>
  <c r="D75" i="42844"/>
  <c r="C74" i="42844"/>
  <c r="C75" i="42844"/>
  <c r="D73" i="42844"/>
  <c r="C73" i="42844"/>
  <c r="D74" i="42843"/>
  <c r="D75" i="42843"/>
  <c r="C74" i="42843"/>
  <c r="C75" i="42843"/>
  <c r="D73" i="42843"/>
  <c r="C73" i="42843"/>
  <c r="D74" i="42842"/>
  <c r="D75" i="42842"/>
  <c r="C74" i="42842"/>
  <c r="C75" i="42842"/>
  <c r="D73" i="42842"/>
  <c r="C73" i="42842"/>
  <c r="C70" i="42842"/>
  <c r="D70" i="42842"/>
  <c r="D72" i="42842"/>
  <c r="D74" i="42841"/>
  <c r="D75" i="42841"/>
  <c r="C74" i="42841"/>
  <c r="C75" i="42841"/>
  <c r="D73" i="42841"/>
  <c r="C73" i="42841"/>
  <c r="D74" i="42840"/>
  <c r="D75" i="42840"/>
  <c r="C74" i="42840"/>
  <c r="C75" i="42840"/>
  <c r="D73" i="42840"/>
  <c r="C73" i="42840"/>
  <c r="D72" i="42840"/>
  <c r="D74" i="42839"/>
  <c r="D75" i="42839"/>
  <c r="C74" i="42839"/>
  <c r="C75" i="42839"/>
  <c r="D73" i="42839"/>
  <c r="C73" i="42839"/>
  <c r="D72" i="42839"/>
  <c r="D74" i="42838"/>
  <c r="D75" i="42838"/>
  <c r="C74" i="42838"/>
  <c r="C75" i="42838"/>
  <c r="D73" i="42838"/>
  <c r="C73" i="42838"/>
  <c r="D72" i="42838"/>
  <c r="D74" i="42837"/>
  <c r="D75" i="42837"/>
  <c r="C74" i="42837"/>
  <c r="C75" i="42837"/>
  <c r="D73" i="42837"/>
  <c r="C73" i="42837"/>
  <c r="D72" i="42837"/>
  <c r="D74" i="42836"/>
  <c r="D75" i="42836"/>
  <c r="C74" i="42836"/>
  <c r="C75" i="42836"/>
  <c r="D73" i="42836"/>
  <c r="C73" i="42836"/>
  <c r="D74" i="42835"/>
  <c r="D75" i="42835"/>
  <c r="C74" i="42835"/>
  <c r="C75" i="42835"/>
  <c r="D73" i="42835"/>
  <c r="C73" i="42835"/>
  <c r="D72" i="42835"/>
  <c r="D74" i="42833"/>
  <c r="D75" i="42833"/>
  <c r="C74" i="42833"/>
  <c r="C75" i="42833"/>
  <c r="D73" i="42833"/>
  <c r="C73" i="42833"/>
  <c r="D72" i="42833"/>
  <c r="D69" i="42852"/>
  <c r="D70" i="42852"/>
  <c r="C69" i="42852"/>
  <c r="C70" i="42852"/>
  <c r="D68" i="42852"/>
  <c r="C68" i="42852"/>
  <c r="D67" i="42852"/>
  <c r="D69" i="42851"/>
  <c r="D70" i="42851"/>
  <c r="C69" i="42851"/>
  <c r="C70" i="42851"/>
  <c r="D68" i="42851"/>
  <c r="C68" i="42851"/>
  <c r="D67" i="42851"/>
  <c r="D69" i="42850"/>
  <c r="D70" i="42850"/>
  <c r="C69" i="42850"/>
  <c r="C70" i="42850"/>
  <c r="D68" i="42850"/>
  <c r="C68" i="42850"/>
  <c r="C65" i="42850"/>
  <c r="D65" i="42850"/>
  <c r="D67" i="42850"/>
  <c r="D69" i="42849"/>
  <c r="C69" i="42849"/>
  <c r="D68" i="42849"/>
  <c r="C68" i="42849"/>
  <c r="D67" i="42849"/>
  <c r="D69" i="42848"/>
  <c r="D70" i="42848"/>
  <c r="C69" i="42848"/>
  <c r="C70" i="42848"/>
  <c r="D68" i="42848"/>
  <c r="C68" i="42848"/>
  <c r="D67" i="42848"/>
  <c r="D69" i="42847"/>
  <c r="D70" i="42847"/>
  <c r="C69" i="42847"/>
  <c r="C70" i="42847"/>
  <c r="D68" i="42847"/>
  <c r="C68" i="42847"/>
  <c r="D67" i="42847"/>
  <c r="D69" i="42846"/>
  <c r="D70" i="42846"/>
  <c r="C69" i="42846"/>
  <c r="C70" i="42846"/>
  <c r="D68" i="42846"/>
  <c r="C68" i="42846"/>
  <c r="D67" i="42846"/>
  <c r="D69" i="42845"/>
  <c r="D70" i="42845"/>
  <c r="C69" i="42845"/>
  <c r="C70" i="42845"/>
  <c r="D68" i="42845"/>
  <c r="C68" i="42845"/>
  <c r="D67" i="42845"/>
  <c r="D69" i="42844"/>
  <c r="D70" i="42844"/>
  <c r="C69" i="42844"/>
  <c r="C70" i="42844"/>
  <c r="D68" i="42844"/>
  <c r="C68" i="42844"/>
  <c r="D67" i="42844"/>
  <c r="D69" i="42843"/>
  <c r="D70" i="42843"/>
  <c r="C69" i="42843"/>
  <c r="C70" i="42843"/>
  <c r="D68" i="42843"/>
  <c r="C68" i="42843"/>
  <c r="D67" i="42843"/>
  <c r="D69" i="42842"/>
  <c r="C69" i="42842"/>
  <c r="D68" i="42842"/>
  <c r="C68" i="42842"/>
  <c r="D67" i="42842"/>
  <c r="D69" i="42841"/>
  <c r="D70" i="42841"/>
  <c r="C69" i="42841"/>
  <c r="C70" i="42841"/>
  <c r="D68" i="42841"/>
  <c r="C68" i="42841"/>
  <c r="D67" i="42841"/>
  <c r="D69" i="42840"/>
  <c r="D70" i="42840"/>
  <c r="C69" i="42840"/>
  <c r="C70" i="42840"/>
  <c r="D68" i="42840"/>
  <c r="C68" i="42840"/>
  <c r="D67" i="42840"/>
  <c r="D69" i="42839"/>
  <c r="D70" i="42839"/>
  <c r="C69" i="42839"/>
  <c r="C70" i="42839"/>
  <c r="D68" i="42839"/>
  <c r="C68" i="42839"/>
  <c r="D67" i="42839"/>
  <c r="D69" i="42838"/>
  <c r="D70" i="42838"/>
  <c r="C69" i="42838"/>
  <c r="C70" i="42838"/>
  <c r="D68" i="42838"/>
  <c r="C68" i="42838"/>
  <c r="D67" i="42838"/>
  <c r="D69" i="42837"/>
  <c r="D70" i="42837"/>
  <c r="C69" i="42837"/>
  <c r="C70" i="42837"/>
  <c r="D68" i="42837"/>
  <c r="C68" i="42837"/>
  <c r="D67" i="42837"/>
  <c r="D69" i="42836"/>
  <c r="D70" i="42836"/>
  <c r="C69" i="42836"/>
  <c r="C70" i="42836"/>
  <c r="D68" i="42836"/>
  <c r="C68" i="42836"/>
  <c r="D67" i="42836"/>
  <c r="D69" i="42835"/>
  <c r="D70" i="42835"/>
  <c r="C69" i="42835"/>
  <c r="C70" i="42835"/>
  <c r="D68" i="42835"/>
  <c r="C68" i="42835"/>
  <c r="D67" i="42835"/>
  <c r="D69" i="42833"/>
  <c r="D70" i="42833"/>
  <c r="C69" i="42833"/>
  <c r="C70" i="42833"/>
  <c r="D68" i="42833"/>
  <c r="C68" i="42833"/>
  <c r="D67" i="42833"/>
  <c r="A85" i="42713"/>
  <c r="D55" i="42852"/>
  <c r="D56" i="42852"/>
  <c r="D57" i="42852"/>
  <c r="D58" i="42852"/>
  <c r="D59" i="42852"/>
  <c r="D60" i="42852"/>
  <c r="D61" i="42852"/>
  <c r="D62" i="42852"/>
  <c r="D63" i="42852"/>
  <c r="D64" i="42852"/>
  <c r="D65" i="42852"/>
  <c r="C55" i="42852"/>
  <c r="C56" i="42852"/>
  <c r="C57" i="42852"/>
  <c r="C58" i="42852"/>
  <c r="C59" i="42852"/>
  <c r="C60" i="42852"/>
  <c r="C61" i="42852"/>
  <c r="C62" i="42852"/>
  <c r="C63" i="42852"/>
  <c r="C64" i="42852"/>
  <c r="C65" i="42852"/>
  <c r="D54" i="42852"/>
  <c r="C54" i="42852"/>
  <c r="D55" i="42851"/>
  <c r="D56" i="42851"/>
  <c r="D57" i="42851"/>
  <c r="D58" i="42851"/>
  <c r="D59" i="42851"/>
  <c r="D60" i="42851"/>
  <c r="D61" i="42851"/>
  <c r="D62" i="42851"/>
  <c r="D63" i="42851"/>
  <c r="D64" i="42851"/>
  <c r="D65" i="42851"/>
  <c r="C55" i="42851"/>
  <c r="C56" i="42851"/>
  <c r="C57" i="42851"/>
  <c r="C58" i="42851"/>
  <c r="C59" i="42851"/>
  <c r="C60" i="42851"/>
  <c r="C61" i="42851"/>
  <c r="C62" i="42851"/>
  <c r="C63" i="42851"/>
  <c r="C64" i="42851"/>
  <c r="C65" i="42851"/>
  <c r="D54" i="42851"/>
  <c r="C54" i="42851"/>
  <c r="D55" i="42850"/>
  <c r="D56" i="42850"/>
  <c r="D57" i="42850"/>
  <c r="D58" i="42850"/>
  <c r="D59" i="42850"/>
  <c r="D60" i="42850"/>
  <c r="D61" i="42850"/>
  <c r="D62" i="42850"/>
  <c r="D63" i="42850"/>
  <c r="D64" i="42850"/>
  <c r="C55" i="42850"/>
  <c r="C56" i="42850"/>
  <c r="C57" i="42850"/>
  <c r="C58" i="42850"/>
  <c r="C59" i="42850"/>
  <c r="C60" i="42850"/>
  <c r="C61" i="42850"/>
  <c r="C62" i="42850"/>
  <c r="C63" i="42850"/>
  <c r="C64" i="42850"/>
  <c r="D54" i="42850"/>
  <c r="C54" i="42850"/>
  <c r="D55" i="42849"/>
  <c r="D56" i="42849"/>
  <c r="D57" i="42849"/>
  <c r="D58" i="42849"/>
  <c r="D59" i="42849"/>
  <c r="D60" i="42849"/>
  <c r="D61" i="42849"/>
  <c r="D62" i="42849"/>
  <c r="D63" i="42849"/>
  <c r="D64" i="42849"/>
  <c r="D65" i="42849"/>
  <c r="C55" i="42849"/>
  <c r="C56" i="42849"/>
  <c r="C57" i="42849"/>
  <c r="C58" i="42849"/>
  <c r="C59" i="42849"/>
  <c r="C60" i="42849"/>
  <c r="C61" i="42849"/>
  <c r="C62" i="42849"/>
  <c r="C63" i="42849"/>
  <c r="C64" i="42849"/>
  <c r="C65" i="42849"/>
  <c r="D54" i="42849"/>
  <c r="C54" i="42849"/>
  <c r="D55" i="42848"/>
  <c r="D56" i="42848"/>
  <c r="D57" i="42848"/>
  <c r="D58" i="42848"/>
  <c r="D59" i="42848"/>
  <c r="D60" i="42848"/>
  <c r="D61" i="42848"/>
  <c r="D62" i="42848"/>
  <c r="D63" i="42848"/>
  <c r="D64" i="42848"/>
  <c r="D65" i="42848"/>
  <c r="C55" i="42848"/>
  <c r="C56" i="42848"/>
  <c r="C57" i="42848"/>
  <c r="C58" i="42848"/>
  <c r="C59" i="42848"/>
  <c r="C60" i="42848"/>
  <c r="C61" i="42848"/>
  <c r="C62" i="42848"/>
  <c r="C63" i="42848"/>
  <c r="C64" i="42848"/>
  <c r="C65" i="42848"/>
  <c r="D54" i="42848"/>
  <c r="C54" i="42848"/>
  <c r="D55" i="42847"/>
  <c r="D56" i="42847"/>
  <c r="D57" i="42847"/>
  <c r="D58" i="42847"/>
  <c r="D59" i="42847"/>
  <c r="D60" i="42847"/>
  <c r="D61" i="42847"/>
  <c r="D62" i="42847"/>
  <c r="D63" i="42847"/>
  <c r="D64" i="42847"/>
  <c r="D65" i="42847"/>
  <c r="C55" i="42847"/>
  <c r="C56" i="42847"/>
  <c r="C57" i="42847"/>
  <c r="C58" i="42847"/>
  <c r="C59" i="42847"/>
  <c r="C60" i="42847"/>
  <c r="C61" i="42847"/>
  <c r="C62" i="42847"/>
  <c r="C63" i="42847"/>
  <c r="C64" i="42847"/>
  <c r="C65" i="42847"/>
  <c r="D54" i="42847"/>
  <c r="C54" i="42847"/>
  <c r="D55" i="42846"/>
  <c r="D56" i="42846"/>
  <c r="D57" i="42846"/>
  <c r="D58" i="42846"/>
  <c r="D59" i="42846"/>
  <c r="D60" i="42846"/>
  <c r="D61" i="42846"/>
  <c r="D62" i="42846"/>
  <c r="D63" i="42846"/>
  <c r="D64" i="42846"/>
  <c r="D65" i="42846"/>
  <c r="C55" i="42846"/>
  <c r="C56" i="42846"/>
  <c r="C57" i="42846"/>
  <c r="C58" i="42846"/>
  <c r="C59" i="42846"/>
  <c r="C60" i="42846"/>
  <c r="C61" i="42846"/>
  <c r="C62" i="42846"/>
  <c r="C63" i="42846"/>
  <c r="C64" i="42846"/>
  <c r="C65" i="42846"/>
  <c r="D54" i="42846"/>
  <c r="C54" i="42846"/>
  <c r="D55" i="42845"/>
  <c r="D56" i="42845"/>
  <c r="D57" i="42845"/>
  <c r="D58" i="42845"/>
  <c r="D59" i="42845"/>
  <c r="D60" i="42845"/>
  <c r="D61" i="42845"/>
  <c r="D62" i="42845"/>
  <c r="D63" i="42845"/>
  <c r="D64" i="42845"/>
  <c r="D65" i="42845"/>
  <c r="C55" i="42845"/>
  <c r="C56" i="42845"/>
  <c r="C57" i="42845"/>
  <c r="C58" i="42845"/>
  <c r="C59" i="42845"/>
  <c r="C60" i="42845"/>
  <c r="C61" i="42845"/>
  <c r="C62" i="42845"/>
  <c r="C63" i="42845"/>
  <c r="C64" i="42845"/>
  <c r="C65" i="42845"/>
  <c r="D54" i="42845"/>
  <c r="C54" i="42845"/>
  <c r="D55" i="42844"/>
  <c r="D56" i="42844"/>
  <c r="D57" i="42844"/>
  <c r="D58" i="42844"/>
  <c r="D59" i="42844"/>
  <c r="D60" i="42844"/>
  <c r="D61" i="42844"/>
  <c r="D62" i="42844"/>
  <c r="D63" i="42844"/>
  <c r="D64" i="42844"/>
  <c r="D65" i="42844"/>
  <c r="C55" i="42844"/>
  <c r="C56" i="42844"/>
  <c r="C57" i="42844"/>
  <c r="C58" i="42844"/>
  <c r="C59" i="42844"/>
  <c r="C60" i="42844"/>
  <c r="C61" i="42844"/>
  <c r="C62" i="42844"/>
  <c r="C63" i="42844"/>
  <c r="C64" i="42844"/>
  <c r="C65" i="42844"/>
  <c r="D54" i="42844"/>
  <c r="C54" i="42844"/>
  <c r="D55" i="42843"/>
  <c r="D56" i="42843"/>
  <c r="D57" i="42843"/>
  <c r="D58" i="42843"/>
  <c r="D59" i="42843"/>
  <c r="D60" i="42843"/>
  <c r="D61" i="42843"/>
  <c r="D62" i="42843"/>
  <c r="D63" i="42843"/>
  <c r="D64" i="42843"/>
  <c r="D65" i="42843"/>
  <c r="C55" i="42843"/>
  <c r="C56" i="42843"/>
  <c r="C57" i="42843"/>
  <c r="C58" i="42843"/>
  <c r="C59" i="42843"/>
  <c r="C60" i="42843"/>
  <c r="C61" i="42843"/>
  <c r="C62" i="42843"/>
  <c r="C63" i="42843"/>
  <c r="C64" i="42843"/>
  <c r="C65" i="42843"/>
  <c r="D54" i="42843"/>
  <c r="C54" i="42843"/>
  <c r="D55" i="42842"/>
  <c r="D56" i="42842"/>
  <c r="D57" i="42842"/>
  <c r="D58" i="42842"/>
  <c r="D59" i="42842"/>
  <c r="D60" i="42842"/>
  <c r="D61" i="42842"/>
  <c r="D62" i="42842"/>
  <c r="D63" i="42842"/>
  <c r="D64" i="42842"/>
  <c r="D65" i="42842"/>
  <c r="C55" i="42842"/>
  <c r="C56" i="42842"/>
  <c r="C57" i="42842"/>
  <c r="C58" i="42842"/>
  <c r="C59" i="42842"/>
  <c r="C60" i="42842"/>
  <c r="C61" i="42842"/>
  <c r="C62" i="42842"/>
  <c r="C63" i="42842"/>
  <c r="C64" i="42842"/>
  <c r="C65" i="42842"/>
  <c r="D54" i="42842"/>
  <c r="C54" i="42842"/>
  <c r="D55" i="42841"/>
  <c r="D56" i="42841"/>
  <c r="D57" i="42841"/>
  <c r="D58" i="42841"/>
  <c r="D59" i="42841"/>
  <c r="D60" i="42841"/>
  <c r="D61" i="42841"/>
  <c r="D62" i="42841"/>
  <c r="D63" i="42841"/>
  <c r="D64" i="42841"/>
  <c r="D65" i="42841"/>
  <c r="C55" i="42841"/>
  <c r="C56" i="42841"/>
  <c r="C57" i="42841"/>
  <c r="C58" i="42841"/>
  <c r="C59" i="42841"/>
  <c r="C60" i="42841"/>
  <c r="C61" i="42841"/>
  <c r="C62" i="42841"/>
  <c r="C63" i="42841"/>
  <c r="C64" i="42841"/>
  <c r="C65" i="42841"/>
  <c r="D54" i="42841"/>
  <c r="C54" i="42841"/>
  <c r="D55" i="42840"/>
  <c r="D56" i="42840"/>
  <c r="D57" i="42840"/>
  <c r="D58" i="42840"/>
  <c r="D59" i="42840"/>
  <c r="D60" i="42840"/>
  <c r="D61" i="42840"/>
  <c r="D62" i="42840"/>
  <c r="D63" i="42840"/>
  <c r="D64" i="42840"/>
  <c r="D65" i="42840"/>
  <c r="C55" i="42840"/>
  <c r="C56" i="42840"/>
  <c r="C57" i="42840"/>
  <c r="C58" i="42840"/>
  <c r="C59" i="42840"/>
  <c r="C60" i="42840"/>
  <c r="C61" i="42840"/>
  <c r="C62" i="42840"/>
  <c r="C63" i="42840"/>
  <c r="C64" i="42840"/>
  <c r="C65" i="42840"/>
  <c r="D54" i="42840"/>
  <c r="C54" i="42840"/>
  <c r="D55" i="42839"/>
  <c r="D56" i="42839"/>
  <c r="D57" i="42839"/>
  <c r="D58" i="42839"/>
  <c r="D59" i="42839"/>
  <c r="D60" i="42839"/>
  <c r="D61" i="42839"/>
  <c r="D62" i="42839"/>
  <c r="D63" i="42839"/>
  <c r="D64" i="42839"/>
  <c r="D65" i="42839"/>
  <c r="C55" i="42839"/>
  <c r="C56" i="42839"/>
  <c r="C57" i="42839"/>
  <c r="C58" i="42839"/>
  <c r="C59" i="42839"/>
  <c r="C60" i="42839"/>
  <c r="C61" i="42839"/>
  <c r="C62" i="42839"/>
  <c r="C63" i="42839"/>
  <c r="C64" i="42839"/>
  <c r="C65" i="42839"/>
  <c r="D54" i="42839"/>
  <c r="C54" i="42839"/>
  <c r="D55" i="42838"/>
  <c r="D56" i="42838"/>
  <c r="D57" i="42838"/>
  <c r="D58" i="42838"/>
  <c r="D59" i="42838"/>
  <c r="D60" i="42838"/>
  <c r="D61" i="42838"/>
  <c r="D62" i="42838"/>
  <c r="D63" i="42838"/>
  <c r="D64" i="42838"/>
  <c r="D65" i="42838"/>
  <c r="C55" i="42838"/>
  <c r="C56" i="42838"/>
  <c r="C57" i="42838"/>
  <c r="C58" i="42838"/>
  <c r="C59" i="42838"/>
  <c r="C60" i="42838"/>
  <c r="C61" i="42838"/>
  <c r="C62" i="42838"/>
  <c r="C63" i="42838"/>
  <c r="C64" i="42838"/>
  <c r="C65" i="42838"/>
  <c r="D54" i="42838"/>
  <c r="C54" i="42838"/>
  <c r="D55" i="42837"/>
  <c r="D56" i="42837"/>
  <c r="D57" i="42837"/>
  <c r="D58" i="42837"/>
  <c r="D59" i="42837"/>
  <c r="D60" i="42837"/>
  <c r="D61" i="42837"/>
  <c r="D62" i="42837"/>
  <c r="D63" i="42837"/>
  <c r="D64" i="42837"/>
  <c r="D65" i="42837"/>
  <c r="C55" i="42837"/>
  <c r="C56" i="42837"/>
  <c r="C57" i="42837"/>
  <c r="C58" i="42837"/>
  <c r="C59" i="42837"/>
  <c r="C60" i="42837"/>
  <c r="C61" i="42837"/>
  <c r="C62" i="42837"/>
  <c r="C63" i="42837"/>
  <c r="C64" i="42837"/>
  <c r="C65" i="42837"/>
  <c r="D54" i="42837"/>
  <c r="C54" i="42837"/>
  <c r="D55" i="42836"/>
  <c r="D56" i="42836"/>
  <c r="D57" i="42836"/>
  <c r="D58" i="42836"/>
  <c r="D59" i="42836"/>
  <c r="D60" i="42836"/>
  <c r="D61" i="42836"/>
  <c r="D62" i="42836"/>
  <c r="D63" i="42836"/>
  <c r="D64" i="42836"/>
  <c r="D65" i="42836"/>
  <c r="C55" i="42836"/>
  <c r="C56" i="42836"/>
  <c r="C57" i="42836"/>
  <c r="C58" i="42836"/>
  <c r="C59" i="42836"/>
  <c r="C60" i="42836"/>
  <c r="C61" i="42836"/>
  <c r="C62" i="42836"/>
  <c r="C63" i="42836"/>
  <c r="C64" i="42836"/>
  <c r="C65" i="42836"/>
  <c r="D54" i="42836"/>
  <c r="C54" i="42836"/>
  <c r="D55" i="42835"/>
  <c r="D56" i="42835"/>
  <c r="D57" i="42835"/>
  <c r="D58" i="42835"/>
  <c r="D59" i="42835"/>
  <c r="D60" i="42835"/>
  <c r="D61" i="42835"/>
  <c r="D62" i="42835"/>
  <c r="D63" i="42835"/>
  <c r="D64" i="42835"/>
  <c r="D65" i="42835"/>
  <c r="C55" i="42835"/>
  <c r="C56" i="42835"/>
  <c r="C57" i="42835"/>
  <c r="C58" i="42835"/>
  <c r="C59" i="42835"/>
  <c r="C60" i="42835"/>
  <c r="C61" i="42835"/>
  <c r="C62" i="42835"/>
  <c r="C63" i="42835"/>
  <c r="C64" i="42835"/>
  <c r="C65" i="42835"/>
  <c r="D54" i="42835"/>
  <c r="C54" i="42835"/>
  <c r="D55" i="42833"/>
  <c r="D56" i="42833"/>
  <c r="D57" i="42833"/>
  <c r="D58" i="42833"/>
  <c r="D59" i="42833"/>
  <c r="D60" i="42833"/>
  <c r="D61" i="42833"/>
  <c r="D62" i="42833"/>
  <c r="D63" i="42833"/>
  <c r="D64" i="42833"/>
  <c r="D65" i="42833"/>
  <c r="C55" i="42833"/>
  <c r="C56" i="42833"/>
  <c r="C57" i="42833"/>
  <c r="C58" i="42833"/>
  <c r="C59" i="42833"/>
  <c r="C60" i="42833"/>
  <c r="C61" i="42833"/>
  <c r="C62" i="42833"/>
  <c r="C63" i="42833"/>
  <c r="C64" i="42833"/>
  <c r="C65" i="42833"/>
  <c r="D54" i="42833"/>
  <c r="C54" i="42833"/>
  <c r="D53" i="42852"/>
  <c r="D53" i="42851"/>
  <c r="D53" i="42850"/>
  <c r="D53" i="42849"/>
  <c r="D53" i="42848"/>
  <c r="D53" i="42847"/>
  <c r="D53" i="42846"/>
  <c r="D53" i="42845"/>
  <c r="D53" i="42844"/>
  <c r="D53" i="42843"/>
  <c r="D53" i="42842"/>
  <c r="D53" i="42841"/>
  <c r="D53" i="42840"/>
  <c r="D53" i="42839"/>
  <c r="D53" i="42838"/>
  <c r="D53" i="42837"/>
  <c r="D53" i="42836"/>
  <c r="D53" i="42835"/>
  <c r="D53" i="42833"/>
  <c r="D48" i="42852"/>
  <c r="D49" i="42852"/>
  <c r="D50" i="42852"/>
  <c r="D51" i="42852"/>
  <c r="C48" i="42852"/>
  <c r="C49" i="42852"/>
  <c r="C50" i="42852"/>
  <c r="C51" i="42852"/>
  <c r="D47" i="42852"/>
  <c r="C47" i="42852"/>
  <c r="D46" i="42852"/>
  <c r="D48" i="42851"/>
  <c r="D49" i="42851"/>
  <c r="D50" i="42851"/>
  <c r="D51" i="42851"/>
  <c r="C48" i="42851"/>
  <c r="C49" i="42851"/>
  <c r="C50" i="42851"/>
  <c r="C51" i="42851"/>
  <c r="D47" i="42851"/>
  <c r="C47" i="42851"/>
  <c r="D46" i="42851"/>
  <c r="D48" i="42850"/>
  <c r="D49" i="42850"/>
  <c r="D50" i="42850"/>
  <c r="D51" i="42850"/>
  <c r="C48" i="42850"/>
  <c r="C49" i="42850"/>
  <c r="C50" i="42850"/>
  <c r="C51" i="42850"/>
  <c r="D47" i="42850"/>
  <c r="C47" i="42850"/>
  <c r="D46" i="42850"/>
  <c r="D48" i="42849"/>
  <c r="D49" i="42849"/>
  <c r="D50" i="42849"/>
  <c r="D51" i="42849"/>
  <c r="C51" i="42849"/>
  <c r="C48" i="42849"/>
  <c r="C49" i="42849"/>
  <c r="C50" i="42849"/>
  <c r="D47" i="42849"/>
  <c r="C47" i="42849"/>
  <c r="D46" i="42849"/>
  <c r="D48" i="42848"/>
  <c r="D49" i="42848"/>
  <c r="D50" i="42848"/>
  <c r="D51" i="42848"/>
  <c r="C48" i="42848"/>
  <c r="C49" i="42848"/>
  <c r="C50" i="42848"/>
  <c r="C51" i="42848"/>
  <c r="D47" i="42848"/>
  <c r="C47" i="42848"/>
  <c r="D46" i="42848"/>
  <c r="D48" i="42847"/>
  <c r="D49" i="42847"/>
  <c r="D50" i="42847"/>
  <c r="D51" i="42847"/>
  <c r="C48" i="42847"/>
  <c r="C49" i="42847"/>
  <c r="C50" i="42847"/>
  <c r="C51" i="42847"/>
  <c r="D47" i="42847"/>
  <c r="C47" i="42847"/>
  <c r="D46" i="42847"/>
  <c r="D48" i="42846"/>
  <c r="D49" i="42846"/>
  <c r="D50" i="42846"/>
  <c r="D51" i="42846"/>
  <c r="C48" i="42846"/>
  <c r="C49" i="42846"/>
  <c r="C50" i="42846"/>
  <c r="C51" i="42846"/>
  <c r="D47" i="42846"/>
  <c r="C47" i="42846"/>
  <c r="D46" i="42846"/>
  <c r="D48" i="42845"/>
  <c r="D49" i="42845"/>
  <c r="D50" i="42845"/>
  <c r="D51" i="42845"/>
  <c r="C48" i="42845"/>
  <c r="C49" i="42845"/>
  <c r="C50" i="42845"/>
  <c r="C51" i="42845"/>
  <c r="D47" i="42845"/>
  <c r="C47" i="42845"/>
  <c r="D46" i="42845"/>
  <c r="D48" i="42844"/>
  <c r="D49" i="42844"/>
  <c r="D50" i="42844"/>
  <c r="D51" i="42844"/>
  <c r="C48" i="42844"/>
  <c r="C49" i="42844"/>
  <c r="C50" i="42844"/>
  <c r="C51" i="42844"/>
  <c r="D47" i="42844"/>
  <c r="C47" i="42844"/>
  <c r="D46" i="42844"/>
  <c r="D48" i="42843"/>
  <c r="D49" i="42843"/>
  <c r="D50" i="42843"/>
  <c r="D51" i="42843"/>
  <c r="C48" i="42843"/>
  <c r="C49" i="42843"/>
  <c r="C50" i="42843"/>
  <c r="C51" i="42843"/>
  <c r="D47" i="42843"/>
  <c r="C47" i="42843"/>
  <c r="D46" i="42843"/>
  <c r="D48" i="42842"/>
  <c r="D49" i="42842"/>
  <c r="D50" i="42842"/>
  <c r="D51" i="42842"/>
  <c r="C48" i="42842"/>
  <c r="C49" i="42842"/>
  <c r="C50" i="42842"/>
  <c r="C51" i="42842"/>
  <c r="D47" i="42842"/>
  <c r="C47" i="42842"/>
  <c r="D46" i="42842"/>
  <c r="D46" i="42841"/>
  <c r="D48" i="42841"/>
  <c r="D49" i="42841"/>
  <c r="D50" i="42841"/>
  <c r="D51" i="42841"/>
  <c r="C48" i="42841"/>
  <c r="C49" i="42841"/>
  <c r="C50" i="42841"/>
  <c r="C51" i="42841"/>
  <c r="D47" i="42841"/>
  <c r="C47" i="42841"/>
  <c r="D48" i="42840"/>
  <c r="D49" i="42840"/>
  <c r="D50" i="42840"/>
  <c r="D51" i="42840"/>
  <c r="C48" i="42840"/>
  <c r="C49" i="42840"/>
  <c r="C50" i="42840"/>
  <c r="C51" i="42840"/>
  <c r="D47" i="42840"/>
  <c r="C47" i="42840"/>
  <c r="D46" i="42840"/>
  <c r="D48" i="42839"/>
  <c r="D49" i="42839"/>
  <c r="D50" i="42839"/>
  <c r="D51" i="42839"/>
  <c r="C48" i="42839"/>
  <c r="C49" i="42839"/>
  <c r="C50" i="42839"/>
  <c r="C51" i="42839"/>
  <c r="D47" i="42839"/>
  <c r="C47" i="42839"/>
  <c r="D46" i="42839"/>
  <c r="D48" i="42838"/>
  <c r="D49" i="42838"/>
  <c r="D50" i="42838"/>
  <c r="D51" i="42838"/>
  <c r="C48" i="42838"/>
  <c r="C49" i="42838"/>
  <c r="C50" i="42838"/>
  <c r="C51" i="42838"/>
  <c r="D47" i="42838"/>
  <c r="C47" i="42838"/>
  <c r="D46" i="42838"/>
  <c r="D48" i="42837"/>
  <c r="D49" i="42837"/>
  <c r="D50" i="42837"/>
  <c r="D51" i="42837"/>
  <c r="C48" i="42837"/>
  <c r="C49" i="42837"/>
  <c r="C50" i="42837"/>
  <c r="C51" i="42837"/>
  <c r="D47" i="42837"/>
  <c r="C47" i="42837"/>
  <c r="D46" i="42837"/>
  <c r="D39" i="42837"/>
  <c r="D46" i="42836"/>
  <c r="D46" i="42835"/>
  <c r="D46" i="42833"/>
  <c r="D48" i="42836"/>
  <c r="D49" i="42836"/>
  <c r="D50" i="42836"/>
  <c r="D51" i="42836"/>
  <c r="C48" i="42836"/>
  <c r="C49" i="42836"/>
  <c r="C50" i="42836"/>
  <c r="C51" i="42836"/>
  <c r="D47" i="42836"/>
  <c r="C47" i="42836"/>
  <c r="D48" i="42835"/>
  <c r="D49" i="42835"/>
  <c r="D50" i="42835"/>
  <c r="D51" i="42835"/>
  <c r="C48" i="42835"/>
  <c r="C49" i="42835"/>
  <c r="C50" i="42835"/>
  <c r="C51" i="42835"/>
  <c r="D47" i="42835"/>
  <c r="C47" i="42835"/>
  <c r="D48" i="42833"/>
  <c r="D49" i="42833"/>
  <c r="D50" i="42833"/>
  <c r="D51" i="42833"/>
  <c r="C48" i="42833"/>
  <c r="C49" i="42833"/>
  <c r="C50" i="42833"/>
  <c r="C51" i="42833"/>
  <c r="D47" i="42833"/>
  <c r="C47" i="42833"/>
  <c r="D41" i="42852" l="1"/>
  <c r="D42" i="42852"/>
  <c r="D43" i="42852"/>
  <c r="D44" i="42852"/>
  <c r="C41" i="42852"/>
  <c r="C42" i="42852"/>
  <c r="C43" i="42852"/>
  <c r="C44" i="42852"/>
  <c r="D40" i="42852"/>
  <c r="C40" i="42852"/>
  <c r="D41" i="42851"/>
  <c r="D42" i="42851"/>
  <c r="D43" i="42851"/>
  <c r="D44" i="42851"/>
  <c r="C41" i="42851"/>
  <c r="C42" i="42851"/>
  <c r="C43" i="42851"/>
  <c r="C44" i="42851"/>
  <c r="D40" i="42851"/>
  <c r="C40" i="42851"/>
  <c r="D41" i="42850"/>
  <c r="D42" i="42850"/>
  <c r="D43" i="42850"/>
  <c r="D44" i="42850"/>
  <c r="C41" i="42850"/>
  <c r="C42" i="42850"/>
  <c r="C43" i="42850"/>
  <c r="C44" i="42850"/>
  <c r="D40" i="42850"/>
  <c r="C40" i="42850"/>
  <c r="D41" i="42849"/>
  <c r="D42" i="42849"/>
  <c r="D43" i="42849"/>
  <c r="D44" i="42849"/>
  <c r="C41" i="42849"/>
  <c r="C42" i="42849"/>
  <c r="C43" i="42849"/>
  <c r="C44" i="42849"/>
  <c r="D40" i="42849"/>
  <c r="C40" i="42849"/>
  <c r="D41" i="42848"/>
  <c r="D42" i="42848"/>
  <c r="D43" i="42848"/>
  <c r="D44" i="42848"/>
  <c r="C41" i="42848"/>
  <c r="C42" i="42848"/>
  <c r="C43" i="42848"/>
  <c r="C44" i="42848"/>
  <c r="D40" i="42848"/>
  <c r="C40" i="42848"/>
  <c r="D41" i="42847"/>
  <c r="D42" i="42847"/>
  <c r="D43" i="42847"/>
  <c r="D44" i="42847"/>
  <c r="C41" i="42847"/>
  <c r="C42" i="42847"/>
  <c r="C43" i="42847"/>
  <c r="C44" i="42847"/>
  <c r="D40" i="42847"/>
  <c r="C40" i="42847"/>
  <c r="D41" i="42846"/>
  <c r="D42" i="42846"/>
  <c r="D43" i="42846"/>
  <c r="D44" i="42846"/>
  <c r="C41" i="42846"/>
  <c r="C42" i="42846"/>
  <c r="C43" i="42846"/>
  <c r="C44" i="42846"/>
  <c r="D40" i="42846"/>
  <c r="C40" i="42846"/>
  <c r="D41" i="42845"/>
  <c r="D42" i="42845"/>
  <c r="D43" i="42845"/>
  <c r="D44" i="42845"/>
  <c r="C41" i="42845"/>
  <c r="C42" i="42845"/>
  <c r="C43" i="42845"/>
  <c r="C44" i="42845"/>
  <c r="D40" i="42845"/>
  <c r="C40" i="42845"/>
  <c r="D41" i="42844"/>
  <c r="D42" i="42844"/>
  <c r="D43" i="42844"/>
  <c r="D44" i="42844"/>
  <c r="C41" i="42844"/>
  <c r="C42" i="42844"/>
  <c r="C43" i="42844"/>
  <c r="C44" i="42844"/>
  <c r="D40" i="42844"/>
  <c r="C40" i="42844"/>
  <c r="D41" i="42843"/>
  <c r="D43" i="42843"/>
  <c r="D44" i="42843"/>
  <c r="C41" i="42843"/>
  <c r="C42" i="42843"/>
  <c r="C43" i="42843"/>
  <c r="C44" i="42843"/>
  <c r="D40" i="42843"/>
  <c r="C40" i="42843"/>
  <c r="D41" i="42842"/>
  <c r="D42" i="42842"/>
  <c r="D43" i="42842"/>
  <c r="D44" i="42842"/>
  <c r="C41" i="42842"/>
  <c r="C42" i="42842"/>
  <c r="C43" i="42842"/>
  <c r="C44" i="42842"/>
  <c r="D40" i="42842"/>
  <c r="C40" i="42842"/>
  <c r="D41" i="42841"/>
  <c r="D42" i="42841"/>
  <c r="D43" i="42841"/>
  <c r="D44" i="42841"/>
  <c r="C41" i="42841"/>
  <c r="C42" i="42841"/>
  <c r="C43" i="42841"/>
  <c r="C44" i="42841"/>
  <c r="D40" i="42841"/>
  <c r="C40" i="42841"/>
  <c r="D41" i="42840"/>
  <c r="D42" i="42840"/>
  <c r="D43" i="42840"/>
  <c r="D44" i="42840"/>
  <c r="C41" i="42840"/>
  <c r="C42" i="42840"/>
  <c r="C43" i="42840"/>
  <c r="C44" i="42840"/>
  <c r="D40" i="42840"/>
  <c r="C40" i="42840"/>
  <c r="D41" i="42839"/>
  <c r="D42" i="42839"/>
  <c r="D43" i="42839"/>
  <c r="D44" i="42839"/>
  <c r="C41" i="42839"/>
  <c r="C42" i="42839"/>
  <c r="C43" i="42839"/>
  <c r="C44" i="42839"/>
  <c r="D40" i="42839"/>
  <c r="C40" i="42839"/>
  <c r="D41" i="42838"/>
  <c r="D42" i="42838"/>
  <c r="D43" i="42838"/>
  <c r="D44" i="42838"/>
  <c r="C44" i="42838"/>
  <c r="C41" i="42838"/>
  <c r="C42" i="42838"/>
  <c r="C43" i="42838"/>
  <c r="D40" i="42838"/>
  <c r="C40" i="42838"/>
  <c r="D41" i="42837"/>
  <c r="D42" i="42837"/>
  <c r="D43" i="42837"/>
  <c r="D44" i="42837"/>
  <c r="C41" i="42837"/>
  <c r="C42" i="42837"/>
  <c r="C43" i="42837"/>
  <c r="C44" i="42837"/>
  <c r="D40" i="42837"/>
  <c r="C40" i="42837"/>
  <c r="D41" i="42836"/>
  <c r="D42" i="42836"/>
  <c r="D43" i="42836"/>
  <c r="D44" i="42836"/>
  <c r="C41" i="42836"/>
  <c r="C42" i="42836"/>
  <c r="C43" i="42836"/>
  <c r="C44" i="42836"/>
  <c r="D40" i="42836"/>
  <c r="C40" i="42836"/>
  <c r="D41" i="42835"/>
  <c r="D42" i="42835"/>
  <c r="D43" i="42835"/>
  <c r="D44" i="42835"/>
  <c r="C41" i="42835"/>
  <c r="C42" i="42835"/>
  <c r="C43" i="42835"/>
  <c r="C44" i="42835"/>
  <c r="D40" i="42835"/>
  <c r="C40" i="42835"/>
  <c r="D41" i="42833"/>
  <c r="D42" i="42833"/>
  <c r="D43" i="42833"/>
  <c r="D44" i="42833"/>
  <c r="C41" i="42833"/>
  <c r="C42" i="42833"/>
  <c r="C43" i="42833"/>
  <c r="C44" i="42833"/>
  <c r="D40" i="42833"/>
  <c r="C40" i="42833"/>
  <c r="D39" i="42852"/>
  <c r="D39" i="42851"/>
  <c r="D39" i="42850"/>
  <c r="D39" i="42849"/>
  <c r="D39" i="42848"/>
  <c r="D39" i="42847"/>
  <c r="D39" i="42846"/>
  <c r="D39" i="42845"/>
  <c r="D39" i="42844"/>
  <c r="D39" i="42843"/>
  <c r="D39" i="42842"/>
  <c r="D39" i="42841"/>
  <c r="D39" i="42840"/>
  <c r="D39" i="42839"/>
  <c r="D39" i="42838"/>
  <c r="D39" i="42836"/>
  <c r="D39" i="42835"/>
  <c r="D39" i="42833"/>
  <c r="C15" i="42835"/>
  <c r="D15" i="42835"/>
  <c r="C15" i="42836"/>
  <c r="D15" i="42836"/>
  <c r="C15" i="42837"/>
  <c r="D15" i="42837"/>
  <c r="C15" i="42838"/>
  <c r="D15" i="42838"/>
  <c r="C15" i="42839"/>
  <c r="D15" i="42839"/>
  <c r="C15" i="42840"/>
  <c r="D15" i="42840"/>
  <c r="C15" i="42841"/>
  <c r="D15" i="42841"/>
  <c r="C15" i="42842"/>
  <c r="D15" i="42842"/>
  <c r="C15" i="42843"/>
  <c r="D15" i="42843"/>
  <c r="C15" i="42844"/>
  <c r="D15" i="42844"/>
  <c r="C15" i="42845"/>
  <c r="D15" i="42845"/>
  <c r="A16" i="42845"/>
  <c r="C15" i="42846"/>
  <c r="D15" i="42846"/>
  <c r="C15" i="42847"/>
  <c r="D15" i="42847"/>
  <c r="C15" i="42848"/>
  <c r="D15" i="42848"/>
  <c r="C15" i="42849"/>
  <c r="D15" i="42849"/>
  <c r="A16" i="42849"/>
  <c r="C15" i="42850"/>
  <c r="D15" i="42850"/>
  <c r="C15" i="42851"/>
  <c r="D15" i="42851"/>
  <c r="C15" i="42852"/>
  <c r="D15" i="42852"/>
  <c r="C15" i="42833"/>
  <c r="D15" i="42833"/>
  <c r="D37" i="42833"/>
  <c r="C37" i="42833"/>
  <c r="D37" i="42835"/>
  <c r="C37" i="42835"/>
  <c r="D37" i="42836"/>
  <c r="C37" i="42836"/>
  <c r="D37" i="42837"/>
  <c r="C37" i="42837"/>
  <c r="D37" i="42838"/>
  <c r="C37" i="42838"/>
  <c r="D37" i="42839"/>
  <c r="C37" i="42839"/>
  <c r="D37" i="42840"/>
  <c r="C37" i="42840"/>
  <c r="D37" i="42841"/>
  <c r="C37" i="42841"/>
  <c r="D37" i="42842"/>
  <c r="C37" i="42842"/>
  <c r="D37" i="42843"/>
  <c r="C37" i="42843"/>
  <c r="D37" i="42844"/>
  <c r="C37" i="42844"/>
  <c r="D37" i="42845"/>
  <c r="C37" i="42845"/>
  <c r="D37" i="42846"/>
  <c r="C37" i="42846"/>
  <c r="D37" i="42847"/>
  <c r="C37" i="42847"/>
  <c r="D37" i="42848"/>
  <c r="C37" i="42848"/>
  <c r="D37" i="42849"/>
  <c r="C37" i="42849"/>
  <c r="D37" i="42850"/>
  <c r="C37" i="42850"/>
  <c r="D37" i="42851"/>
  <c r="C37" i="42851"/>
  <c r="D37" i="42852"/>
  <c r="C37" i="42852"/>
  <c r="D36" i="42852"/>
  <c r="D36" i="42851"/>
  <c r="D36" i="42850"/>
  <c r="D36" i="42849"/>
  <c r="D36" i="42848"/>
  <c r="D36" i="42847"/>
  <c r="D36" i="42846"/>
  <c r="D36" i="42845"/>
  <c r="D36" i="42844"/>
  <c r="D36" i="42843"/>
  <c r="D36" i="42842"/>
  <c r="D36" i="42841"/>
  <c r="D36" i="42840"/>
  <c r="D36" i="42839"/>
  <c r="D36" i="42838"/>
  <c r="D36" i="42837"/>
  <c r="D36" i="42836"/>
  <c r="D36" i="42835"/>
  <c r="D36" i="42833"/>
  <c r="D28" i="42835"/>
  <c r="D29" i="42835"/>
  <c r="D30" i="42835"/>
  <c r="D31" i="42835"/>
  <c r="D32" i="42835"/>
  <c r="D33" i="42835"/>
  <c r="D34" i="42835"/>
  <c r="C28" i="42835"/>
  <c r="C29" i="42835"/>
  <c r="C30" i="42835"/>
  <c r="C31" i="42835"/>
  <c r="C32" i="42835"/>
  <c r="C33" i="42835"/>
  <c r="C34" i="42835"/>
  <c r="D28" i="42836"/>
  <c r="D29" i="42836"/>
  <c r="D30" i="42836"/>
  <c r="D31" i="42836"/>
  <c r="D32" i="42836"/>
  <c r="D33" i="42836"/>
  <c r="D34" i="42836"/>
  <c r="C28" i="42836"/>
  <c r="C29" i="42836"/>
  <c r="C30" i="42836"/>
  <c r="C31" i="42836"/>
  <c r="C32" i="42836"/>
  <c r="C33" i="42836"/>
  <c r="C34" i="42836"/>
  <c r="D28" i="42837"/>
  <c r="D29" i="42837"/>
  <c r="D30" i="42837"/>
  <c r="D31" i="42837"/>
  <c r="D32" i="42837"/>
  <c r="D33" i="42837"/>
  <c r="D34" i="42837"/>
  <c r="C28" i="42837"/>
  <c r="C29" i="42837"/>
  <c r="C30" i="42837"/>
  <c r="C31" i="42837"/>
  <c r="C32" i="42837"/>
  <c r="C33" i="42837"/>
  <c r="C34" i="42837"/>
  <c r="D28" i="42838"/>
  <c r="D29" i="42838"/>
  <c r="D30" i="42838"/>
  <c r="D31" i="42838"/>
  <c r="D32" i="42838"/>
  <c r="D33" i="42838"/>
  <c r="D34" i="42838"/>
  <c r="C28" i="42838"/>
  <c r="C29" i="42838"/>
  <c r="C30" i="42838"/>
  <c r="C31" i="42838"/>
  <c r="C32" i="42838"/>
  <c r="C33" i="42838"/>
  <c r="C34" i="42838"/>
  <c r="D28" i="42839"/>
  <c r="D29" i="42839"/>
  <c r="D30" i="42839"/>
  <c r="D31" i="42839"/>
  <c r="D32" i="42839"/>
  <c r="D33" i="42839"/>
  <c r="D34" i="42839"/>
  <c r="C28" i="42839"/>
  <c r="C29" i="42839"/>
  <c r="C30" i="42839"/>
  <c r="C31" i="42839"/>
  <c r="C32" i="42839"/>
  <c r="C33" i="42839"/>
  <c r="C34" i="42839"/>
  <c r="D28" i="42840"/>
  <c r="D29" i="42840"/>
  <c r="D30" i="42840"/>
  <c r="D31" i="42840"/>
  <c r="D32" i="42840"/>
  <c r="D33" i="42840"/>
  <c r="D34" i="42840"/>
  <c r="C28" i="42840"/>
  <c r="C29" i="42840"/>
  <c r="C30" i="42840"/>
  <c r="C31" i="42840"/>
  <c r="C32" i="42840"/>
  <c r="C33" i="42840"/>
  <c r="C34" i="42840"/>
  <c r="D28" i="42841"/>
  <c r="D29" i="42841"/>
  <c r="D30" i="42841"/>
  <c r="D31" i="42841"/>
  <c r="D32" i="42841"/>
  <c r="D33" i="42841"/>
  <c r="D34" i="42841"/>
  <c r="C28" i="42841"/>
  <c r="C29" i="42841"/>
  <c r="C30" i="42841"/>
  <c r="C31" i="42841"/>
  <c r="C32" i="42841"/>
  <c r="C33" i="42841"/>
  <c r="C34" i="42841"/>
  <c r="D28" i="42842"/>
  <c r="D29" i="42842"/>
  <c r="D30" i="42842"/>
  <c r="A32" i="42842" s="1"/>
  <c r="D31" i="42842"/>
  <c r="A33" i="42842" s="1"/>
  <c r="D32" i="42842"/>
  <c r="A34" i="42842" s="1"/>
  <c r="D33" i="42842"/>
  <c r="D34" i="42842"/>
  <c r="C28" i="42842"/>
  <c r="C29" i="42842"/>
  <c r="C30" i="42842"/>
  <c r="C31" i="42842"/>
  <c r="C32" i="42842"/>
  <c r="C33" i="42842"/>
  <c r="C34" i="42842"/>
  <c r="D28" i="42843"/>
  <c r="D29" i="42843"/>
  <c r="D30" i="42843"/>
  <c r="D31" i="42843"/>
  <c r="D32" i="42843"/>
  <c r="D33" i="42843"/>
  <c r="D34" i="42843"/>
  <c r="C28" i="42843"/>
  <c r="C29" i="42843"/>
  <c r="C30" i="42843"/>
  <c r="C31" i="42843"/>
  <c r="C32" i="42843"/>
  <c r="C33" i="42843"/>
  <c r="C34" i="42843"/>
  <c r="D28" i="42844"/>
  <c r="D29" i="42844"/>
  <c r="D30" i="42844"/>
  <c r="D31" i="42844"/>
  <c r="D32" i="42844"/>
  <c r="D33" i="42844"/>
  <c r="D34" i="42844"/>
  <c r="C28" i="42844"/>
  <c r="C29" i="42844"/>
  <c r="C30" i="42844"/>
  <c r="C31" i="42844"/>
  <c r="C32" i="42844"/>
  <c r="C33" i="42844"/>
  <c r="C34" i="42844"/>
  <c r="D28" i="42845"/>
  <c r="D29" i="42845"/>
  <c r="D30" i="42845"/>
  <c r="D31" i="42845"/>
  <c r="D32" i="42845"/>
  <c r="D33" i="42845"/>
  <c r="D34" i="42845"/>
  <c r="C28" i="42845"/>
  <c r="C29" i="42845"/>
  <c r="C30" i="42845"/>
  <c r="C31" i="42845"/>
  <c r="C32" i="42845"/>
  <c r="C33" i="42845"/>
  <c r="C34" i="42845"/>
  <c r="D28" i="42846"/>
  <c r="D29" i="42846"/>
  <c r="D30" i="42846"/>
  <c r="D31" i="42846"/>
  <c r="D32" i="42846"/>
  <c r="D33" i="42846"/>
  <c r="D34" i="42846"/>
  <c r="C28" i="42846"/>
  <c r="C29" i="42846"/>
  <c r="C30" i="42846"/>
  <c r="C31" i="42846"/>
  <c r="C32" i="42846"/>
  <c r="C33" i="42846"/>
  <c r="C34" i="42846"/>
  <c r="D28" i="42847"/>
  <c r="D29" i="42847"/>
  <c r="D30" i="42847"/>
  <c r="D31" i="42847"/>
  <c r="D32" i="42847"/>
  <c r="D33" i="42847"/>
  <c r="D34" i="42847"/>
  <c r="C28" i="42847"/>
  <c r="C29" i="42847"/>
  <c r="C30" i="42847"/>
  <c r="C31" i="42847"/>
  <c r="C32" i="42847"/>
  <c r="C33" i="42847"/>
  <c r="C34" i="42847"/>
  <c r="D28" i="42848"/>
  <c r="D29" i="42848"/>
  <c r="D30" i="42848"/>
  <c r="A32" i="42848" s="1"/>
  <c r="D31" i="42848"/>
  <c r="A33" i="42848" s="1"/>
  <c r="C28" i="42848"/>
  <c r="C29" i="42848"/>
  <c r="C30" i="42848"/>
  <c r="C31" i="42848"/>
  <c r="D28" i="42849"/>
  <c r="D29" i="42849"/>
  <c r="D30" i="42849"/>
  <c r="D31" i="42849"/>
  <c r="D32" i="42849"/>
  <c r="D33" i="42849"/>
  <c r="D34" i="42849"/>
  <c r="C28" i="42849"/>
  <c r="C29" i="42849"/>
  <c r="C30" i="42849"/>
  <c r="C31" i="42849"/>
  <c r="C32" i="42849"/>
  <c r="C33" i="42849"/>
  <c r="C34" i="42849"/>
  <c r="D28" i="42852"/>
  <c r="D29" i="42852"/>
  <c r="D30" i="42852"/>
  <c r="D31" i="42852"/>
  <c r="D32" i="42852"/>
  <c r="D33" i="42852"/>
  <c r="D34" i="42852"/>
  <c r="D28" i="42851"/>
  <c r="D29" i="42851"/>
  <c r="D30" i="42851"/>
  <c r="D31" i="42851"/>
  <c r="D32" i="42851"/>
  <c r="D33" i="42851"/>
  <c r="D34" i="42851"/>
  <c r="D28" i="42850"/>
  <c r="D29" i="42850"/>
  <c r="D30" i="42850"/>
  <c r="D31" i="42850"/>
  <c r="D32" i="42850"/>
  <c r="D33" i="42850"/>
  <c r="D34" i="42850"/>
  <c r="C28" i="42850"/>
  <c r="C29" i="42850"/>
  <c r="C30" i="42850"/>
  <c r="C31" i="42850"/>
  <c r="C32" i="42850"/>
  <c r="C33" i="42850"/>
  <c r="C34" i="42850"/>
  <c r="C28" i="42851"/>
  <c r="C29" i="42851"/>
  <c r="C30" i="42851"/>
  <c r="C31" i="42851"/>
  <c r="C32" i="42851"/>
  <c r="C33" i="42851"/>
  <c r="C34" i="42851"/>
  <c r="C28" i="42852"/>
  <c r="C29" i="42852"/>
  <c r="C30" i="42852"/>
  <c r="C31" i="42852"/>
  <c r="C32" i="42852"/>
  <c r="C33" i="42852"/>
  <c r="C34" i="42852"/>
  <c r="D27" i="42852"/>
  <c r="C27" i="42852"/>
  <c r="D27" i="42851"/>
  <c r="C27" i="42851"/>
  <c r="D27" i="42850"/>
  <c r="C27" i="42850"/>
  <c r="D27" i="42849"/>
  <c r="C27" i="42849"/>
  <c r="D27" i="42848"/>
  <c r="C27" i="42848"/>
  <c r="D27" i="42847"/>
  <c r="C27" i="42847"/>
  <c r="D27" i="42846"/>
  <c r="C27" i="42846"/>
  <c r="D27" i="42845"/>
  <c r="C27" i="42845"/>
  <c r="D27" i="42844"/>
  <c r="C27" i="42844"/>
  <c r="D27" i="42843"/>
  <c r="C27" i="42843"/>
  <c r="D27" i="42842"/>
  <c r="C27" i="42842"/>
  <c r="D27" i="42841"/>
  <c r="C27" i="42841"/>
  <c r="D27" i="42840"/>
  <c r="C27" i="42840"/>
  <c r="D27" i="42839"/>
  <c r="C27" i="42839"/>
  <c r="D27" i="42838"/>
  <c r="C27" i="42838"/>
  <c r="D27" i="42837"/>
  <c r="C27" i="42837"/>
  <c r="D27" i="42836"/>
  <c r="C27" i="42836"/>
  <c r="D27" i="42835"/>
  <c r="C27" i="42835"/>
  <c r="D26" i="42852"/>
  <c r="D26" i="42851"/>
  <c r="D26" i="42850"/>
  <c r="D26" i="42849"/>
  <c r="D26" i="42848"/>
  <c r="D26" i="42847"/>
  <c r="D26" i="42846"/>
  <c r="D26" i="42845"/>
  <c r="D17" i="42845"/>
  <c r="D26" i="42844"/>
  <c r="A28" i="42844" s="1"/>
  <c r="D26" i="42843"/>
  <c r="D26" i="42842"/>
  <c r="D26" i="42841"/>
  <c r="D26" i="42840"/>
  <c r="D26" i="42839"/>
  <c r="D26" i="42838"/>
  <c r="D26" i="42837"/>
  <c r="D26" i="42836"/>
  <c r="D26" i="42835"/>
  <c r="D28" i="42833"/>
  <c r="D29" i="42833"/>
  <c r="D30" i="42833"/>
  <c r="D31" i="42833"/>
  <c r="D32" i="42833"/>
  <c r="D33" i="42833"/>
  <c r="D34" i="42833"/>
  <c r="C28" i="42833"/>
  <c r="C29" i="42833"/>
  <c r="C30" i="42833"/>
  <c r="C31" i="42833"/>
  <c r="C32" i="42833"/>
  <c r="C33" i="42833"/>
  <c r="C34" i="42833"/>
  <c r="D26" i="42833"/>
  <c r="D27" i="42833"/>
  <c r="C27" i="42833"/>
  <c r="D22" i="42851"/>
  <c r="D19" i="42852"/>
  <c r="D20" i="42852"/>
  <c r="D21" i="42852"/>
  <c r="D22" i="42852"/>
  <c r="D23" i="42852"/>
  <c r="D24" i="42852"/>
  <c r="C19" i="42852"/>
  <c r="C20" i="42852"/>
  <c r="C21" i="42852"/>
  <c r="C22" i="42852"/>
  <c r="C23" i="42852"/>
  <c r="C24" i="42852"/>
  <c r="D19" i="42851"/>
  <c r="D20" i="42851"/>
  <c r="D21" i="42851"/>
  <c r="D23" i="42851"/>
  <c r="D24" i="42851"/>
  <c r="C19" i="42851"/>
  <c r="C20" i="42851"/>
  <c r="C21" i="42851"/>
  <c r="C22" i="42851"/>
  <c r="C23" i="42851"/>
  <c r="C24" i="42851"/>
  <c r="D19" i="42850"/>
  <c r="D20" i="42850"/>
  <c r="D21" i="42850"/>
  <c r="D22" i="42850"/>
  <c r="D23" i="42850"/>
  <c r="D24" i="42850"/>
  <c r="C19" i="42850"/>
  <c r="C20" i="42850"/>
  <c r="C21" i="42850"/>
  <c r="C22" i="42850"/>
  <c r="C23" i="42850"/>
  <c r="C24" i="42850"/>
  <c r="D19" i="42849"/>
  <c r="D20" i="42849"/>
  <c r="D21" i="42849"/>
  <c r="D22" i="42849"/>
  <c r="D23" i="42849"/>
  <c r="D24" i="42849"/>
  <c r="C24" i="42849"/>
  <c r="C19" i="42849"/>
  <c r="C20" i="42849"/>
  <c r="C21" i="42849"/>
  <c r="C22" i="42849"/>
  <c r="C23" i="42849"/>
  <c r="D19" i="42848"/>
  <c r="D20" i="42848"/>
  <c r="D21" i="42848"/>
  <c r="D22" i="42848"/>
  <c r="D23" i="42848"/>
  <c r="D24" i="42848"/>
  <c r="C19" i="42848"/>
  <c r="C20" i="42848"/>
  <c r="C21" i="42848"/>
  <c r="C22" i="42848"/>
  <c r="C23" i="42848"/>
  <c r="C24" i="42848"/>
  <c r="D19" i="42847"/>
  <c r="D20" i="42847"/>
  <c r="D21" i="42847"/>
  <c r="D22" i="42847"/>
  <c r="D23" i="42847"/>
  <c r="D24" i="42847"/>
  <c r="C19" i="42847"/>
  <c r="C20" i="42847"/>
  <c r="C21" i="42847"/>
  <c r="C22" i="42847"/>
  <c r="C23" i="42847"/>
  <c r="C24" i="42847"/>
  <c r="D19" i="42846"/>
  <c r="D20" i="42846"/>
  <c r="D21" i="42846"/>
  <c r="D22" i="42846"/>
  <c r="D23" i="42846"/>
  <c r="D24" i="42846"/>
  <c r="C19" i="42846"/>
  <c r="C20" i="42846"/>
  <c r="C21" i="42846"/>
  <c r="C22" i="42846"/>
  <c r="C23" i="42846"/>
  <c r="C24" i="42846"/>
  <c r="D19" i="42845"/>
  <c r="D20" i="42845"/>
  <c r="D21" i="42845"/>
  <c r="D22" i="42845"/>
  <c r="D23" i="42845"/>
  <c r="D24" i="42845"/>
  <c r="C19" i="42845"/>
  <c r="C20" i="42845"/>
  <c r="C21" i="42845"/>
  <c r="C22" i="42845"/>
  <c r="C23" i="42845"/>
  <c r="C24" i="42845"/>
  <c r="D19" i="42844"/>
  <c r="D20" i="42844"/>
  <c r="D21" i="42844"/>
  <c r="D22" i="42844"/>
  <c r="D23" i="42844"/>
  <c r="D24" i="42844"/>
  <c r="C19" i="42844"/>
  <c r="C20" i="42844"/>
  <c r="C21" i="42844"/>
  <c r="C22" i="42844"/>
  <c r="C23" i="42844"/>
  <c r="C24" i="42844"/>
  <c r="A27" i="42844"/>
  <c r="A25" i="42844"/>
  <c r="D19" i="42843"/>
  <c r="D20" i="42843"/>
  <c r="D21" i="42843"/>
  <c r="D22" i="42843"/>
  <c r="D23" i="42843"/>
  <c r="D24" i="42843"/>
  <c r="C19" i="42843"/>
  <c r="C20" i="42843"/>
  <c r="C21" i="42843"/>
  <c r="C22" i="42843"/>
  <c r="C23" i="42843"/>
  <c r="C24" i="42843"/>
  <c r="D19" i="42842"/>
  <c r="D20" i="42842"/>
  <c r="D21" i="42842"/>
  <c r="D22" i="42842"/>
  <c r="D23" i="42842"/>
  <c r="D24" i="42842"/>
  <c r="C19" i="42842"/>
  <c r="C20" i="42842"/>
  <c r="C21" i="42842"/>
  <c r="C22" i="42842"/>
  <c r="C23" i="42842"/>
  <c r="C24" i="42842"/>
  <c r="D19" i="42841"/>
  <c r="D20" i="42841"/>
  <c r="D21" i="42841"/>
  <c r="D22" i="42841"/>
  <c r="D23" i="42841"/>
  <c r="D24" i="42841"/>
  <c r="C19" i="42841"/>
  <c r="C20" i="42841"/>
  <c r="C21" i="42841"/>
  <c r="C22" i="42841"/>
  <c r="C23" i="42841"/>
  <c r="C24" i="42841"/>
  <c r="D19" i="42840"/>
  <c r="D20" i="42840"/>
  <c r="D21" i="42840"/>
  <c r="D22" i="42840"/>
  <c r="D23" i="42840"/>
  <c r="D24" i="42840"/>
  <c r="C19" i="42840"/>
  <c r="C20" i="42840"/>
  <c r="C21" i="42840"/>
  <c r="C22" i="42840"/>
  <c r="C23" i="42840"/>
  <c r="C24" i="42840"/>
  <c r="D19" i="42839"/>
  <c r="D20" i="42839"/>
  <c r="D21" i="42839"/>
  <c r="D22" i="42839"/>
  <c r="D23" i="42839"/>
  <c r="D24" i="42839"/>
  <c r="C19" i="42839"/>
  <c r="C20" i="42839"/>
  <c r="C21" i="42839"/>
  <c r="C22" i="42839"/>
  <c r="C23" i="42839"/>
  <c r="C24" i="42839"/>
  <c r="D19" i="42838"/>
  <c r="D20" i="42838"/>
  <c r="D21" i="42838"/>
  <c r="D22" i="42838"/>
  <c r="D23" i="42838"/>
  <c r="D24" i="42838"/>
  <c r="C19" i="42838"/>
  <c r="C20" i="42838"/>
  <c r="C21" i="42838"/>
  <c r="C22" i="42838"/>
  <c r="C23" i="42838"/>
  <c r="C24" i="42838"/>
  <c r="D18" i="42852"/>
  <c r="C18" i="42852"/>
  <c r="D18" i="42851"/>
  <c r="C18" i="42851"/>
  <c r="D18" i="42850"/>
  <c r="C18" i="42850"/>
  <c r="D18" i="42849"/>
  <c r="C18" i="42849"/>
  <c r="D18" i="42848"/>
  <c r="C18" i="42848"/>
  <c r="D18" i="42847"/>
  <c r="C18" i="42847"/>
  <c r="D18" i="42846"/>
  <c r="C18" i="42846"/>
  <c r="D18" i="42845"/>
  <c r="C18" i="42845"/>
  <c r="D18" i="42844"/>
  <c r="C18" i="42844"/>
  <c r="D18" i="42843"/>
  <c r="C18" i="42843"/>
  <c r="D18" i="42842"/>
  <c r="C18" i="42842"/>
  <c r="D18" i="42841"/>
  <c r="C18" i="42841"/>
  <c r="D18" i="42840"/>
  <c r="C18" i="42840"/>
  <c r="D18" i="42839"/>
  <c r="C18" i="42839"/>
  <c r="D18" i="42838"/>
  <c r="C18" i="42838"/>
  <c r="D19" i="42837"/>
  <c r="D20" i="42837"/>
  <c r="D21" i="42837"/>
  <c r="D22" i="42837"/>
  <c r="D23" i="42837"/>
  <c r="D24" i="42837"/>
  <c r="C19" i="42837"/>
  <c r="C20" i="42837"/>
  <c r="C21" i="42837"/>
  <c r="C22" i="42837"/>
  <c r="C23" i="42837"/>
  <c r="C24" i="42837"/>
  <c r="D18" i="42837"/>
  <c r="C18" i="42837"/>
  <c r="D19" i="42836"/>
  <c r="D20" i="42836"/>
  <c r="D21" i="42836"/>
  <c r="D22" i="42836"/>
  <c r="D23" i="42836"/>
  <c r="D24" i="42836"/>
  <c r="C19" i="42836"/>
  <c r="C20" i="42836"/>
  <c r="C21" i="42836"/>
  <c r="C22" i="42836"/>
  <c r="C23" i="42836"/>
  <c r="C24" i="42836"/>
  <c r="D19" i="42835"/>
  <c r="D20" i="42835"/>
  <c r="D21" i="42835"/>
  <c r="D22" i="42835"/>
  <c r="D23" i="42835"/>
  <c r="D24" i="42835"/>
  <c r="C19" i="42835"/>
  <c r="C20" i="42835"/>
  <c r="C21" i="42835"/>
  <c r="C22" i="42835"/>
  <c r="C23" i="42835"/>
  <c r="C24" i="42835"/>
  <c r="D18" i="42836"/>
  <c r="C18" i="42836"/>
  <c r="D18" i="42835"/>
  <c r="C18" i="42835"/>
  <c r="C18" i="42833"/>
  <c r="D19" i="42833"/>
  <c r="D20" i="42833"/>
  <c r="D21" i="42833"/>
  <c r="D22" i="42833"/>
  <c r="D23" i="42833"/>
  <c r="D24" i="42833"/>
  <c r="C23" i="42833"/>
  <c r="C24" i="42833"/>
  <c r="C19" i="42833"/>
  <c r="C20" i="42833"/>
  <c r="C21" i="42833"/>
  <c r="C22" i="42833"/>
  <c r="D18" i="42833"/>
  <c r="D17" i="42852"/>
  <c r="D17" i="42851"/>
  <c r="D17" i="42850"/>
  <c r="D17" i="42849"/>
  <c r="D17" i="42848"/>
  <c r="D17" i="42847"/>
  <c r="D17" i="42846"/>
  <c r="D17" i="42844"/>
  <c r="D17" i="42843"/>
  <c r="D17" i="42842"/>
  <c r="D17" i="42841"/>
  <c r="D17" i="42840"/>
  <c r="D17" i="42839"/>
  <c r="D17" i="42838"/>
  <c r="D17" i="42837"/>
  <c r="D9" i="42837"/>
  <c r="D17" i="42836"/>
  <c r="D17" i="42835"/>
  <c r="D17" i="42833"/>
  <c r="D8" i="42852"/>
  <c r="D8" i="42851"/>
  <c r="D8" i="42850"/>
  <c r="D8" i="42849"/>
  <c r="D8" i="42848"/>
  <c r="D8" i="42847"/>
  <c r="D8" i="42846"/>
  <c r="D8" i="42845"/>
  <c r="D8" i="42844"/>
  <c r="D8" i="42843"/>
  <c r="D8" i="42842"/>
  <c r="D8" i="42841"/>
  <c r="D8" i="42840"/>
  <c r="D8" i="42839"/>
  <c r="D8" i="42838"/>
  <c r="D8" i="42837"/>
  <c r="D8" i="42836"/>
  <c r="D8" i="42835"/>
  <c r="D8" i="42833"/>
  <c r="C10" i="42833"/>
  <c r="C11" i="42833"/>
  <c r="C12" i="42833"/>
  <c r="C13" i="42833"/>
  <c r="C14" i="42833"/>
  <c r="D10" i="42852"/>
  <c r="D11" i="42852"/>
  <c r="D12" i="42852"/>
  <c r="D13" i="42852"/>
  <c r="D14" i="42852"/>
  <c r="C10" i="42852"/>
  <c r="C11" i="42852"/>
  <c r="C12" i="42852"/>
  <c r="C13" i="42852"/>
  <c r="C14" i="42852"/>
  <c r="D10" i="42851"/>
  <c r="D11" i="42851"/>
  <c r="D12" i="42851"/>
  <c r="D13" i="42851"/>
  <c r="D14" i="42851"/>
  <c r="C10" i="42851"/>
  <c r="C11" i="42851"/>
  <c r="C12" i="42851"/>
  <c r="C13" i="42851"/>
  <c r="C14" i="42851"/>
  <c r="D10" i="42850"/>
  <c r="D11" i="42850"/>
  <c r="D12" i="42850"/>
  <c r="D13" i="42850"/>
  <c r="D14" i="42850"/>
  <c r="C10" i="42850"/>
  <c r="C11" i="42850"/>
  <c r="C12" i="42850"/>
  <c r="C13" i="42850"/>
  <c r="C14" i="42850"/>
  <c r="D10" i="42849"/>
  <c r="D11" i="42849"/>
  <c r="D12" i="42849"/>
  <c r="D13" i="42849"/>
  <c r="D14" i="42849"/>
  <c r="C10" i="42849"/>
  <c r="C11" i="42849"/>
  <c r="C12" i="42849"/>
  <c r="C13" i="42849"/>
  <c r="C14" i="42849"/>
  <c r="D10" i="42848"/>
  <c r="D11" i="42848"/>
  <c r="D12" i="42848"/>
  <c r="D13" i="42848"/>
  <c r="D14" i="42848"/>
  <c r="C10" i="42848"/>
  <c r="C11" i="42848"/>
  <c r="C12" i="42848"/>
  <c r="C13" i="42848"/>
  <c r="C14" i="42848"/>
  <c r="D10" i="42847"/>
  <c r="D11" i="42847"/>
  <c r="D12" i="42847"/>
  <c r="D13" i="42847"/>
  <c r="D14" i="42847"/>
  <c r="C10" i="42847"/>
  <c r="C11" i="42847"/>
  <c r="C12" i="42847"/>
  <c r="C13" i="42847"/>
  <c r="C14" i="42847"/>
  <c r="D10" i="42846"/>
  <c r="D11" i="42846"/>
  <c r="D12" i="42846"/>
  <c r="D13" i="42846"/>
  <c r="D14" i="42846"/>
  <c r="C10" i="42846"/>
  <c r="C11" i="42846"/>
  <c r="C12" i="42846"/>
  <c r="C13" i="42846"/>
  <c r="C14" i="42846"/>
  <c r="D10" i="42845"/>
  <c r="D11" i="42845"/>
  <c r="D12" i="42845"/>
  <c r="D13" i="42845"/>
  <c r="D14" i="42845"/>
  <c r="C10" i="42845"/>
  <c r="C11" i="42845"/>
  <c r="C12" i="42845"/>
  <c r="C13" i="42845"/>
  <c r="C14" i="42845"/>
  <c r="D10" i="42844"/>
  <c r="D11" i="42844"/>
  <c r="D12" i="42844"/>
  <c r="D13" i="42844"/>
  <c r="D14" i="42844"/>
  <c r="C10" i="42844"/>
  <c r="C11" i="42844"/>
  <c r="C12" i="42844"/>
  <c r="C13" i="42844"/>
  <c r="C14" i="42844"/>
  <c r="D10" i="42843"/>
  <c r="D11" i="42843"/>
  <c r="D12" i="42843"/>
  <c r="D13" i="42843"/>
  <c r="D14" i="42843"/>
  <c r="C10" i="42843"/>
  <c r="C11" i="42843"/>
  <c r="C12" i="42843"/>
  <c r="C13" i="42843"/>
  <c r="C14" i="42843"/>
  <c r="D10" i="42842"/>
  <c r="D11" i="42842"/>
  <c r="D12" i="42842"/>
  <c r="D13" i="42842"/>
  <c r="D14" i="42842"/>
  <c r="C10" i="42842"/>
  <c r="C11" i="42842"/>
  <c r="C12" i="42842"/>
  <c r="C13" i="42842"/>
  <c r="C14" i="42842"/>
  <c r="D10" i="42841"/>
  <c r="D11" i="42841"/>
  <c r="D12" i="42841"/>
  <c r="D13" i="42841"/>
  <c r="D14" i="42841"/>
  <c r="C10" i="42841"/>
  <c r="C11" i="42841"/>
  <c r="C12" i="42841"/>
  <c r="C13" i="42841"/>
  <c r="C14" i="42841"/>
  <c r="D10" i="42840"/>
  <c r="D11" i="42840"/>
  <c r="D12" i="42840"/>
  <c r="D13" i="42840"/>
  <c r="D14" i="42840"/>
  <c r="C10" i="42840"/>
  <c r="C11" i="42840"/>
  <c r="C12" i="42840"/>
  <c r="C13" i="42840"/>
  <c r="C14" i="42840"/>
  <c r="D10" i="42839"/>
  <c r="D11" i="42839"/>
  <c r="D12" i="42839"/>
  <c r="D13" i="42839"/>
  <c r="D14" i="42839"/>
  <c r="C10" i="42839"/>
  <c r="C11" i="42839"/>
  <c r="C12" i="42839"/>
  <c r="C13" i="42839"/>
  <c r="C14" i="42839"/>
  <c r="D10" i="42838"/>
  <c r="D11" i="42838"/>
  <c r="D12" i="42838"/>
  <c r="D13" i="42838"/>
  <c r="D14" i="42838"/>
  <c r="C10" i="42838"/>
  <c r="C11" i="42838"/>
  <c r="C12" i="42838"/>
  <c r="C13" i="42838"/>
  <c r="C14" i="42838"/>
  <c r="D9" i="42852"/>
  <c r="C9" i="42852"/>
  <c r="D9" i="42851"/>
  <c r="C9" i="42851"/>
  <c r="D9" i="42850"/>
  <c r="C9" i="42850"/>
  <c r="D9" i="42849"/>
  <c r="C9" i="42849"/>
  <c r="D9" i="42848"/>
  <c r="C9" i="42848"/>
  <c r="D9" i="42847"/>
  <c r="C9" i="42847"/>
  <c r="D9" i="42846"/>
  <c r="C9" i="42846"/>
  <c r="D9" i="42845"/>
  <c r="C9" i="42845"/>
  <c r="D9" i="42844"/>
  <c r="C9" i="42844"/>
  <c r="D9" i="42843"/>
  <c r="C9" i="42843"/>
  <c r="D9" i="42842"/>
  <c r="C9" i="42842"/>
  <c r="D9" i="42841"/>
  <c r="C9" i="42841"/>
  <c r="D9" i="42840"/>
  <c r="C9" i="42840"/>
  <c r="D9" i="42839"/>
  <c r="C9" i="42839"/>
  <c r="D9" i="42838"/>
  <c r="C9" i="42838"/>
  <c r="D10" i="42837"/>
  <c r="D11" i="42837"/>
  <c r="D12" i="42837"/>
  <c r="D13" i="42837"/>
  <c r="D14" i="42837"/>
  <c r="C10" i="42837"/>
  <c r="C11" i="42837"/>
  <c r="C12" i="42837"/>
  <c r="C13" i="42837"/>
  <c r="C14" i="42837"/>
  <c r="C9" i="42837"/>
  <c r="D10" i="42836"/>
  <c r="D11" i="42836"/>
  <c r="D12" i="42836"/>
  <c r="D13" i="42836"/>
  <c r="D14" i="42836"/>
  <c r="C10" i="42836"/>
  <c r="C11" i="42836"/>
  <c r="C12" i="42836"/>
  <c r="C13" i="42836"/>
  <c r="C14" i="42836"/>
  <c r="D9" i="42836"/>
  <c r="C9" i="42836"/>
  <c r="D10" i="42835"/>
  <c r="D11" i="42835"/>
  <c r="D12" i="42835"/>
  <c r="D13" i="42835"/>
  <c r="D14" i="42835"/>
  <c r="C10" i="42835"/>
  <c r="C11" i="42835"/>
  <c r="C12" i="42835"/>
  <c r="C13" i="42835"/>
  <c r="C14" i="42835"/>
  <c r="D9" i="42835"/>
  <c r="C9" i="42835"/>
  <c r="D13" i="42833"/>
  <c r="D14" i="42833"/>
  <c r="D11" i="42833"/>
  <c r="D12" i="42833"/>
  <c r="D10" i="42833"/>
  <c r="D9" i="42833"/>
  <c r="C9" i="42833"/>
  <c r="AG31" i="42812"/>
  <c r="AG39" i="42812"/>
  <c r="AM28" i="42812"/>
  <c r="AM26" i="42812"/>
  <c r="AO22" i="42812"/>
  <c r="AM41" i="42812"/>
  <c r="AN41" i="42812"/>
  <c r="AI36" i="42812"/>
  <c r="AH39" i="42812"/>
  <c r="AM22" i="42812"/>
  <c r="AI28" i="42812"/>
  <c r="I37" i="42812"/>
  <c r="AH37" i="42812"/>
  <c r="AH24" i="42812"/>
  <c r="AH28" i="42812"/>
  <c r="AI33" i="42812"/>
  <c r="AI32" i="42812"/>
  <c r="AN23" i="42812"/>
  <c r="AN27" i="42812"/>
  <c r="I29" i="42812"/>
  <c r="AM30" i="42812"/>
  <c r="I36" i="42812"/>
  <c r="AN39" i="42812"/>
  <c r="AO36" i="42812"/>
  <c r="AH40" i="42812"/>
  <c r="AG22" i="42812"/>
  <c r="AH23" i="42812"/>
  <c r="AO23" i="42812"/>
  <c r="AG36" i="42812"/>
  <c r="AI27" i="42812"/>
  <c r="AO27" i="42812"/>
  <c r="I31" i="42812"/>
  <c r="AM39" i="42812"/>
  <c r="AI29" i="42812"/>
  <c r="AG41" i="42812"/>
  <c r="AO30" i="42812"/>
  <c r="AM40" i="42812"/>
  <c r="I24" i="42812"/>
  <c r="AH35" i="42812"/>
  <c r="AG28" i="42812"/>
  <c r="AI24" i="42812"/>
  <c r="AI34" i="42812"/>
  <c r="AG25" i="42812"/>
  <c r="AO40" i="42812"/>
  <c r="AH41" i="42812"/>
  <c r="AH36" i="42812"/>
  <c r="AH32" i="42812"/>
  <c r="AH29" i="42812"/>
  <c r="AM38" i="42812"/>
  <c r="AO26" i="42812"/>
  <c r="AM35" i="42812"/>
  <c r="AO32" i="42812"/>
  <c r="I23" i="42812"/>
  <c r="I40" i="42812"/>
  <c r="AG30" i="42812"/>
  <c r="AO34" i="42812"/>
  <c r="I34" i="42812"/>
  <c r="AI41" i="42812"/>
  <c r="AG33" i="42812"/>
  <c r="AO24" i="42812"/>
  <c r="AN28" i="42812"/>
  <c r="AH25" i="42812"/>
  <c r="AO28" i="42812"/>
  <c r="AG38" i="42812"/>
  <c r="AH27" i="42812"/>
  <c r="I39" i="42812"/>
  <c r="AO41" i="42812"/>
  <c r="I25" i="42812"/>
  <c r="AG32" i="42812"/>
  <c r="AM29" i="42812"/>
  <c r="I32" i="42812"/>
  <c r="AM31" i="42812"/>
  <c r="AG34" i="42812"/>
  <c r="AO33" i="42812"/>
  <c r="AM37" i="42812"/>
  <c r="AO37" i="42812"/>
  <c r="AN24" i="42812"/>
  <c r="AI31" i="42812"/>
  <c r="AH33" i="42812"/>
  <c r="AM36" i="42812"/>
  <c r="AN32" i="42812"/>
  <c r="AI38" i="42812"/>
  <c r="AM32" i="42812"/>
  <c r="AN26" i="42812"/>
  <c r="AN25" i="42812"/>
  <c r="AI26" i="42812"/>
  <c r="AO29" i="42812"/>
  <c r="AI25" i="42812"/>
  <c r="AN30" i="42812"/>
  <c r="AG26" i="42812"/>
  <c r="AO38" i="42812"/>
  <c r="AM24" i="42812"/>
  <c r="I26" i="42812"/>
  <c r="AG24" i="42812"/>
  <c r="AG40" i="42812"/>
  <c r="AO39" i="42812"/>
  <c r="AN22" i="42812"/>
  <c r="AH31" i="42812"/>
  <c r="AH30" i="42812"/>
  <c r="AO35" i="42812"/>
  <c r="AM27" i="42812"/>
  <c r="I35" i="42812"/>
  <c r="AH34" i="42812"/>
  <c r="AN34" i="42812"/>
  <c r="AI39" i="42812"/>
  <c r="I27" i="42812"/>
  <c r="AH26" i="42812"/>
  <c r="I28" i="42812"/>
  <c r="AN36" i="42812"/>
  <c r="AI23" i="42812"/>
  <c r="AG29" i="42812"/>
  <c r="AN37" i="42812"/>
  <c r="I33" i="42812"/>
  <c r="I30" i="42812"/>
  <c r="AI30" i="42812"/>
  <c r="AI35" i="42812"/>
  <c r="AG35" i="42812"/>
  <c r="AH38" i="42812"/>
  <c r="AG37" i="42812"/>
  <c r="AI37" i="42812"/>
  <c r="AN35" i="42812"/>
  <c r="AG27" i="42812"/>
  <c r="AH22" i="42812"/>
  <c r="I41" i="42812"/>
  <c r="AO31" i="42812"/>
  <c r="AI40" i="42812"/>
  <c r="AG23" i="42812"/>
  <c r="AN29" i="42812"/>
  <c r="AN38" i="42812"/>
  <c r="AN40" i="42812"/>
  <c r="I38" i="42812"/>
  <c r="AN31" i="42812"/>
  <c r="AN33" i="42812"/>
  <c r="AM34" i="42812"/>
  <c r="AM33" i="42812"/>
  <c r="AM25" i="42812"/>
  <c r="AM23" i="42812"/>
  <c r="AO25" i="42812"/>
  <c r="I42" i="42812" l="1"/>
  <c r="I43" i="42812"/>
  <c r="AN43" i="42812"/>
  <c r="AO43" i="42812"/>
  <c r="AM43" i="42812"/>
  <c r="AN42" i="42812"/>
  <c r="AO42" i="42812"/>
  <c r="AM42" i="42812"/>
  <c r="AH43" i="42812"/>
  <c r="AG43" i="42812"/>
  <c r="AH42" i="42812"/>
  <c r="AG42" i="42812"/>
  <c r="AH45" i="42812" l="1"/>
  <c r="AG45" i="42812"/>
  <c r="AM45" i="42812"/>
  <c r="AN45" i="42812"/>
  <c r="AO45" i="42812"/>
  <c r="I45" i="42812"/>
  <c r="L53" i="42790" s="1"/>
  <c r="I44" i="42812"/>
  <c r="AM44" i="42812"/>
  <c r="AN44" i="42812"/>
  <c r="AO44" i="42812"/>
  <c r="AH44" i="42812"/>
  <c r="AG44" i="42812"/>
  <c r="C621" i="42812"/>
  <c r="D621" i="42812"/>
  <c r="E621" i="42812"/>
  <c r="F621" i="42812"/>
  <c r="G621" i="42812"/>
  <c r="H621" i="42812"/>
  <c r="I621" i="42812"/>
  <c r="J621" i="42812"/>
  <c r="B621" i="42812"/>
  <c r="C591" i="42812"/>
  <c r="D591" i="42812"/>
  <c r="E591" i="42812"/>
  <c r="F591" i="42812"/>
  <c r="G591" i="42812"/>
  <c r="H591" i="42812"/>
  <c r="I591" i="42812"/>
  <c r="J591" i="42812"/>
  <c r="B591" i="42812"/>
  <c r="C561" i="42812"/>
  <c r="D561" i="42812"/>
  <c r="E561" i="42812"/>
  <c r="F561" i="42812"/>
  <c r="G561" i="42812"/>
  <c r="H561" i="42812"/>
  <c r="I561" i="42812"/>
  <c r="J561" i="42812"/>
  <c r="B561" i="42812"/>
  <c r="C531" i="42812"/>
  <c r="D531" i="42812"/>
  <c r="E531" i="42812"/>
  <c r="F531" i="42812"/>
  <c r="G531" i="42812"/>
  <c r="H531" i="42812"/>
  <c r="I531" i="42812"/>
  <c r="J531" i="42812"/>
  <c r="B531" i="42812"/>
  <c r="C501" i="42812"/>
  <c r="D501" i="42812"/>
  <c r="E501" i="42812"/>
  <c r="F501" i="42812"/>
  <c r="G501" i="42812"/>
  <c r="H501" i="42812"/>
  <c r="I501" i="42812"/>
  <c r="J501" i="42812"/>
  <c r="B501" i="42812"/>
  <c r="C471" i="42812"/>
  <c r="D471" i="42812"/>
  <c r="E471" i="42812"/>
  <c r="F471" i="42812"/>
  <c r="G471" i="42812"/>
  <c r="H471" i="42812"/>
  <c r="I471" i="42812"/>
  <c r="J471" i="42812"/>
  <c r="B471" i="42812"/>
  <c r="C441" i="42812"/>
  <c r="D441" i="42812"/>
  <c r="E441" i="42812"/>
  <c r="F441" i="42812"/>
  <c r="G441" i="42812"/>
  <c r="H441" i="42812"/>
  <c r="I441" i="42812"/>
  <c r="J441" i="42812"/>
  <c r="B441" i="42812"/>
  <c r="C411" i="42812"/>
  <c r="D411" i="42812"/>
  <c r="E411" i="42812"/>
  <c r="F411" i="42812"/>
  <c r="G411" i="42812"/>
  <c r="H411" i="42812"/>
  <c r="I411" i="42812"/>
  <c r="J411" i="42812"/>
  <c r="B411" i="42812"/>
  <c r="J381" i="42812"/>
  <c r="C381" i="42812"/>
  <c r="D381" i="42812"/>
  <c r="E381" i="42812"/>
  <c r="F381" i="42812"/>
  <c r="G381" i="42812"/>
  <c r="H381" i="42812"/>
  <c r="I381" i="42812"/>
  <c r="B381" i="42812"/>
  <c r="C351" i="42812"/>
  <c r="D351" i="42812"/>
  <c r="E351" i="42812"/>
  <c r="F351" i="42812"/>
  <c r="G351" i="42812"/>
  <c r="H351" i="42812"/>
  <c r="I351" i="42812"/>
  <c r="J351" i="42812"/>
  <c r="B351" i="42812"/>
  <c r="C321" i="42812"/>
  <c r="D321" i="42812"/>
  <c r="E321" i="42812"/>
  <c r="F321" i="42812"/>
  <c r="G321" i="42812"/>
  <c r="H321" i="42812"/>
  <c r="I321" i="42812"/>
  <c r="J321" i="42812"/>
  <c r="B321" i="42812"/>
  <c r="C291" i="42812"/>
  <c r="D291" i="42812"/>
  <c r="E291" i="42812"/>
  <c r="F291" i="42812"/>
  <c r="G291" i="42812"/>
  <c r="H291" i="42812"/>
  <c r="I291" i="42812"/>
  <c r="J291" i="42812"/>
  <c r="B291" i="42812"/>
  <c r="C261" i="42812"/>
  <c r="D261" i="42812"/>
  <c r="E261" i="42812"/>
  <c r="F261" i="42812"/>
  <c r="G261" i="42812"/>
  <c r="H261" i="42812"/>
  <c r="I261" i="42812"/>
  <c r="J261" i="42812"/>
  <c r="B261" i="42812"/>
  <c r="C231" i="42812"/>
  <c r="D231" i="42812"/>
  <c r="E231" i="42812"/>
  <c r="F231" i="42812"/>
  <c r="G231" i="42812"/>
  <c r="H231" i="42812"/>
  <c r="I231" i="42812"/>
  <c r="J231" i="42812"/>
  <c r="B231" i="42812"/>
  <c r="C201" i="42812"/>
  <c r="D201" i="42812"/>
  <c r="E201" i="42812"/>
  <c r="F201" i="42812"/>
  <c r="G201" i="42812"/>
  <c r="H201" i="42812"/>
  <c r="I201" i="42812"/>
  <c r="J201" i="42812"/>
  <c r="B201" i="42812"/>
  <c r="C171" i="42812"/>
  <c r="D171" i="42812"/>
  <c r="E171" i="42812"/>
  <c r="F171" i="42812"/>
  <c r="G171" i="42812"/>
  <c r="H171" i="42812"/>
  <c r="I171" i="42812"/>
  <c r="J171" i="42812"/>
  <c r="B171" i="42812"/>
  <c r="C141" i="42812"/>
  <c r="D141" i="42812"/>
  <c r="E141" i="42812"/>
  <c r="F141" i="42812"/>
  <c r="G141" i="42812"/>
  <c r="H141" i="42812"/>
  <c r="I141" i="42812"/>
  <c r="J141" i="42812"/>
  <c r="B141" i="42812"/>
  <c r="C111" i="42812"/>
  <c r="D111" i="42812"/>
  <c r="E111" i="42812"/>
  <c r="F111" i="42812"/>
  <c r="G111" i="42812"/>
  <c r="H111" i="42812"/>
  <c r="I111" i="42812"/>
  <c r="J111" i="42812"/>
  <c r="C81" i="42812"/>
  <c r="D81" i="42812"/>
  <c r="E81" i="42812"/>
  <c r="F81" i="42812"/>
  <c r="G81" i="42812"/>
  <c r="H81" i="42812"/>
  <c r="I81" i="42812"/>
  <c r="J81" i="42812"/>
  <c r="C51" i="42812"/>
  <c r="D51" i="42812"/>
  <c r="E51" i="42812"/>
  <c r="F51" i="42812"/>
  <c r="G51" i="42812"/>
  <c r="H51" i="42812"/>
  <c r="N51" i="42812" s="1"/>
  <c r="E24" i="42790" s="1"/>
  <c r="I51" i="42812"/>
  <c r="J51" i="42812"/>
  <c r="B51" i="42812"/>
  <c r="B81" i="42812"/>
  <c r="B111" i="42812"/>
  <c r="K51" i="42812" a="1"/>
  <c r="AV27" i="42812"/>
  <c r="AV36" i="42812"/>
  <c r="AV24" i="42812"/>
  <c r="AV31" i="42812"/>
  <c r="AV38" i="42812"/>
  <c r="AV30" i="42812"/>
  <c r="AV23" i="42812"/>
  <c r="AV25" i="42812"/>
  <c r="AV39" i="42812"/>
  <c r="AV33" i="42812"/>
  <c r="AV28" i="42812"/>
  <c r="AV26" i="42812"/>
  <c r="AV22" i="42812"/>
  <c r="AR22" i="42812"/>
  <c r="AV32" i="42812"/>
  <c r="AV37" i="42812"/>
  <c r="AQ22" i="42812"/>
  <c r="AV35" i="42812"/>
  <c r="AV34" i="42812"/>
  <c r="AV40" i="42812"/>
  <c r="AV29" i="42812"/>
  <c r="AV41" i="42812"/>
  <c r="L77" i="42790" l="1"/>
  <c r="L78" i="42790"/>
  <c r="L85" i="42790"/>
  <c r="L84" i="42790"/>
  <c r="L83" i="42790"/>
  <c r="AV42" i="42812"/>
  <c r="AV43" i="42812"/>
  <c r="K51" i="42812"/>
  <c r="AV45" i="42812" l="1"/>
  <c r="AS22" i="42812"/>
  <c r="AX22" i="42812"/>
  <c r="AW22" i="42812"/>
  <c r="BB22" i="42812"/>
  <c r="AY22" i="42812"/>
  <c r="AT22" i="42812"/>
  <c r="AU22" i="42812"/>
  <c r="AZ22" i="42812"/>
  <c r="BA22" i="42812"/>
  <c r="CK22" i="42812" l="1"/>
  <c r="AP22" i="42812"/>
  <c r="A126" i="42790" l="1"/>
  <c r="A125" i="42790"/>
  <c r="A122" i="42790"/>
  <c r="A121" i="42790"/>
  <c r="CD22" i="42812"/>
  <c r="Q33" i="42812"/>
  <c r="R27" i="42812"/>
  <c r="CB34" i="42812"/>
  <c r="CD33" i="42812"/>
  <c r="Q37" i="42812"/>
  <c r="CA40" i="42812"/>
  <c r="F22" i="42812"/>
  <c r="CC38" i="42812"/>
  <c r="CD27" i="42812"/>
  <c r="Q22" i="42812"/>
  <c r="R37" i="42812"/>
  <c r="CD23" i="42812"/>
  <c r="R36" i="42812"/>
  <c r="CB32" i="42812"/>
  <c r="CA31" i="42812"/>
  <c r="R24" i="42812"/>
  <c r="CD29" i="42812"/>
  <c r="G22" i="42812"/>
  <c r="CB24" i="42812"/>
  <c r="CC41" i="42812"/>
  <c r="R30" i="42812"/>
  <c r="R32" i="42812"/>
  <c r="CA23" i="42812"/>
  <c r="CB29" i="42812"/>
  <c r="CB35" i="42812"/>
  <c r="CA38" i="42812"/>
  <c r="CA27" i="42812"/>
  <c r="Q38" i="42812"/>
  <c r="R31" i="42812"/>
  <c r="CD41" i="42812"/>
  <c r="CC34" i="42812"/>
  <c r="Q34" i="42812"/>
  <c r="CA41" i="42812"/>
  <c r="CA28" i="42812"/>
  <c r="R23" i="42812"/>
  <c r="CB37" i="42812"/>
  <c r="H22" i="42812"/>
  <c r="CD24" i="42812"/>
  <c r="CA35" i="42812"/>
  <c r="Q28" i="42812"/>
  <c r="CB39" i="42812"/>
  <c r="CB23" i="42812"/>
  <c r="CD30" i="42812"/>
  <c r="Q26" i="42812"/>
  <c r="CB41" i="42812"/>
  <c r="CD39" i="42812"/>
  <c r="J22" i="42812"/>
  <c r="CA36" i="42812"/>
  <c r="Q30" i="42812"/>
  <c r="CB36" i="42812"/>
  <c r="CC31" i="42812"/>
  <c r="CA24" i="42812"/>
  <c r="CC28" i="42812"/>
  <c r="CC40" i="42812"/>
  <c r="CD31" i="42812"/>
  <c r="CC24" i="42812"/>
  <c r="CD32" i="42812"/>
  <c r="CB33" i="42812"/>
  <c r="CC37" i="42812"/>
  <c r="Q31" i="42812"/>
  <c r="CC32" i="42812"/>
  <c r="CC27" i="42812"/>
  <c r="CB27" i="42812"/>
  <c r="Q23" i="42812"/>
  <c r="R34" i="42812"/>
  <c r="R40" i="42812"/>
  <c r="CA39" i="42812"/>
  <c r="R38" i="42812"/>
  <c r="CC30" i="42812"/>
  <c r="Q32" i="42812"/>
  <c r="CD26" i="42812"/>
  <c r="R29" i="42812"/>
  <c r="CA29" i="42812"/>
  <c r="CD37" i="42812"/>
  <c r="CB38" i="42812"/>
  <c r="CC36" i="42812"/>
  <c r="CA22" i="42812"/>
  <c r="CB26" i="42812"/>
  <c r="E32" i="42812"/>
  <c r="CC23" i="42812"/>
  <c r="R26" i="42812"/>
  <c r="CB30" i="42812"/>
  <c r="CD25" i="42812"/>
  <c r="D32" i="42812"/>
  <c r="CA26" i="42812"/>
  <c r="R25" i="42812"/>
  <c r="CC25" i="42812"/>
  <c r="CA30" i="42812"/>
  <c r="CB22" i="42812"/>
  <c r="R35" i="42812"/>
  <c r="CD28" i="42812"/>
  <c r="R33" i="42812"/>
  <c r="R28" i="42812"/>
  <c r="CD35" i="42812"/>
  <c r="CD34" i="42812"/>
  <c r="Q35" i="42812"/>
  <c r="CA25" i="42812"/>
  <c r="CB25" i="42812"/>
  <c r="CC39" i="42812"/>
  <c r="Q24" i="42812"/>
  <c r="CC35" i="42812"/>
  <c r="R41" i="42812"/>
  <c r="CD40" i="42812"/>
  <c r="CC26" i="42812"/>
  <c r="Q36" i="42812"/>
  <c r="CA33" i="42812"/>
  <c r="E22" i="42812"/>
  <c r="CD38" i="42812"/>
  <c r="CC22" i="42812"/>
  <c r="CB40" i="42812"/>
  <c r="CA34" i="42812"/>
  <c r="R39" i="42812"/>
  <c r="Q27" i="42812"/>
  <c r="Q29" i="42812"/>
  <c r="Q41" i="42812"/>
  <c r="CC33" i="42812"/>
  <c r="Q40" i="42812"/>
  <c r="CB31" i="42812"/>
  <c r="CA37" i="42812"/>
  <c r="CB28" i="42812"/>
  <c r="CC29" i="42812"/>
  <c r="Q25" i="42812"/>
  <c r="CD36" i="42812"/>
  <c r="Q39" i="42812"/>
  <c r="CA32" i="42812"/>
  <c r="CA42" i="42812" l="1"/>
  <c r="CA43" i="42812"/>
  <c r="CB42" i="42812"/>
  <c r="CB43" i="42812"/>
  <c r="CD42" i="42812"/>
  <c r="CD43" i="42812"/>
  <c r="CC42" i="42812"/>
  <c r="CC43" i="42812"/>
  <c r="Q43" i="42812"/>
  <c r="Q42" i="42812"/>
  <c r="A99" i="42852"/>
  <c r="A98" i="42852"/>
  <c r="A94" i="42852"/>
  <c r="A99" i="42851"/>
  <c r="A98" i="42851"/>
  <c r="A94" i="42851"/>
  <c r="A99" i="42850"/>
  <c r="A98" i="42850"/>
  <c r="A94" i="42850"/>
  <c r="A99" i="42849"/>
  <c r="A98" i="42849"/>
  <c r="A94" i="42849"/>
  <c r="A100" i="42849"/>
  <c r="A78" i="42849"/>
  <c r="A79" i="42849"/>
  <c r="A80" i="42849"/>
  <c r="A81" i="42849"/>
  <c r="A99" i="42848"/>
  <c r="A98" i="42848"/>
  <c r="A94" i="42848"/>
  <c r="A99" i="42847"/>
  <c r="A98" i="42847"/>
  <c r="A94" i="42847"/>
  <c r="A100" i="42847"/>
  <c r="A78" i="42847"/>
  <c r="A99" i="42846"/>
  <c r="A98" i="42846"/>
  <c r="A94" i="42846"/>
  <c r="A100" i="42846"/>
  <c r="A78" i="42846"/>
  <c r="A79" i="42846"/>
  <c r="A80" i="42846"/>
  <c r="A81" i="42846"/>
  <c r="A99" i="42845"/>
  <c r="A98" i="42845"/>
  <c r="A94" i="42845"/>
  <c r="A99" i="42844"/>
  <c r="A98" i="42844"/>
  <c r="A94" i="42844"/>
  <c r="A99" i="42843"/>
  <c r="A98" i="42843"/>
  <c r="A94" i="42843"/>
  <c r="A100" i="42843"/>
  <c r="A78" i="42843"/>
  <c r="A79" i="42843"/>
  <c r="A80" i="42843"/>
  <c r="A81" i="42843"/>
  <c r="A99" i="42842"/>
  <c r="A98" i="42842"/>
  <c r="A94" i="42842"/>
  <c r="A99" i="42841"/>
  <c r="A98" i="42841"/>
  <c r="A94" i="42841"/>
  <c r="A99" i="42840"/>
  <c r="A98" i="42840"/>
  <c r="A94" i="42840"/>
  <c r="A100" i="42840"/>
  <c r="A77" i="42840"/>
  <c r="A79" i="42840"/>
  <c r="A80" i="42840"/>
  <c r="A81" i="42840"/>
  <c r="A82" i="42840"/>
  <c r="A99" i="42839"/>
  <c r="A98" i="42839"/>
  <c r="A94" i="42839"/>
  <c r="A99" i="42838"/>
  <c r="A98" i="42838"/>
  <c r="A94" i="42838"/>
  <c r="A99" i="42837"/>
  <c r="A98" i="42837"/>
  <c r="A94" i="42837"/>
  <c r="A99" i="42836"/>
  <c r="A98" i="42836"/>
  <c r="A94" i="42836"/>
  <c r="A99" i="42835"/>
  <c r="A98" i="42835"/>
  <c r="A94" i="42835"/>
  <c r="A99" i="42833"/>
  <c r="A98" i="42833"/>
  <c r="A94" i="42833"/>
  <c r="BL38" i="42812"/>
  <c r="BN29" i="42812"/>
  <c r="BL29" i="42812"/>
  <c r="BZ33" i="42812"/>
  <c r="BM35" i="42812"/>
  <c r="BZ38" i="42812"/>
  <c r="BZ39" i="42812"/>
  <c r="BN36" i="42812"/>
  <c r="BZ30" i="42812"/>
  <c r="BZ32" i="42812"/>
  <c r="BZ37" i="42812"/>
  <c r="BZ35" i="42812"/>
  <c r="BZ28" i="42812"/>
  <c r="BM29" i="42812"/>
  <c r="BM36" i="42812"/>
  <c r="BN32" i="42812"/>
  <c r="BZ34" i="42812"/>
  <c r="BL32" i="42812"/>
  <c r="BM32" i="42812"/>
  <c r="BN38" i="42812"/>
  <c r="BZ27" i="42812"/>
  <c r="BZ31" i="42812"/>
  <c r="BL35" i="42812"/>
  <c r="BZ29" i="42812"/>
  <c r="BZ25" i="42812"/>
  <c r="BM38" i="42812"/>
  <c r="BZ24" i="42812"/>
  <c r="BZ36" i="42812"/>
  <c r="BL36" i="42812"/>
  <c r="BZ26" i="42812"/>
  <c r="BN35" i="42812"/>
  <c r="BZ23" i="42812"/>
  <c r="BZ41" i="42812"/>
  <c r="BZ40" i="42812"/>
  <c r="Q45" i="42812" l="1"/>
  <c r="CC45" i="42812"/>
  <c r="CD45" i="42812"/>
  <c r="CB45" i="42812"/>
  <c r="CQ41" i="42812"/>
  <c r="CQ30" i="42812"/>
  <c r="CQ36" i="42812"/>
  <c r="CQ32" i="42812"/>
  <c r="CQ24" i="42812"/>
  <c r="CQ28" i="42812"/>
  <c r="CQ39" i="42812"/>
  <c r="CQ23" i="42812"/>
  <c r="CQ35" i="42812"/>
  <c r="CQ26" i="42812"/>
  <c r="CQ38" i="42812"/>
  <c r="CQ29" i="42812"/>
  <c r="CQ27" i="42812"/>
  <c r="CQ25" i="42812"/>
  <c r="CQ34" i="42812"/>
  <c r="CQ33" i="42812"/>
  <c r="CQ37" i="42812"/>
  <c r="CQ40" i="42812"/>
  <c r="CQ31" i="42812"/>
  <c r="CN32" i="42812"/>
  <c r="CN29" i="42812"/>
  <c r="CN38" i="42812"/>
  <c r="CN36" i="42812"/>
  <c r="CN35" i="42812"/>
  <c r="BY33" i="42812"/>
  <c r="BY29" i="42812"/>
  <c r="BY37" i="42812"/>
  <c r="BY26" i="42812"/>
  <c r="BY35" i="42812"/>
  <c r="BY28" i="42812"/>
  <c r="BY34" i="42812"/>
  <c r="BY24" i="42812"/>
  <c r="BY39" i="42812"/>
  <c r="BY31" i="42812"/>
  <c r="BY32" i="42812"/>
  <c r="BY36" i="42812"/>
  <c r="BY30" i="42812"/>
  <c r="BY23" i="42812"/>
  <c r="BY40" i="42812"/>
  <c r="BY38" i="42812"/>
  <c r="BY41" i="42812"/>
  <c r="BY27" i="42812"/>
  <c r="BY25" i="42812"/>
  <c r="BK29" i="42812"/>
  <c r="BK35" i="42812"/>
  <c r="BK36" i="42812"/>
  <c r="BK32" i="42812"/>
  <c r="BK38" i="42812"/>
  <c r="Q44" i="42812"/>
  <c r="CA44" i="42812"/>
  <c r="CD44" i="42812"/>
  <c r="CC44" i="42812"/>
  <c r="CB44" i="42812"/>
  <c r="A99" i="42713"/>
  <c r="A98" i="42713"/>
  <c r="A94" i="42713"/>
  <c r="A93" i="42850"/>
  <c r="A93" i="42842"/>
  <c r="A70" i="42852"/>
  <c r="A70" i="42851"/>
  <c r="A70" i="42850"/>
  <c r="A70" i="42849"/>
  <c r="A70" i="42848"/>
  <c r="A70" i="42847"/>
  <c r="A70" i="42846"/>
  <c r="A70" i="42845"/>
  <c r="A70" i="42844"/>
  <c r="A70" i="42843"/>
  <c r="A70" i="42842"/>
  <c r="A70" i="42841"/>
  <c r="A70" i="42840"/>
  <c r="A70" i="42839"/>
  <c r="A70" i="42838"/>
  <c r="A70" i="42837"/>
  <c r="A70" i="42836"/>
  <c r="A70" i="42835"/>
  <c r="A70" i="42833"/>
  <c r="BF41" i="42812"/>
  <c r="BZ22" i="42812"/>
  <c r="AL24" i="42812"/>
  <c r="BF39" i="42812"/>
  <c r="AL27" i="42812"/>
  <c r="AK27" i="42812"/>
  <c r="AL38" i="42812"/>
  <c r="BF32" i="42812"/>
  <c r="BF30" i="42812"/>
  <c r="AL34" i="42812"/>
  <c r="AL36" i="42812"/>
  <c r="AK34" i="42812"/>
  <c r="BE39" i="42812"/>
  <c r="BE31" i="42812"/>
  <c r="BF40" i="42812"/>
  <c r="BF29" i="42812"/>
  <c r="BE29" i="42812"/>
  <c r="BF25" i="42812"/>
  <c r="BF31" i="42812"/>
  <c r="BF34" i="42812"/>
  <c r="BF38" i="42812"/>
  <c r="AL26" i="42812"/>
  <c r="BE27" i="42812"/>
  <c r="BE28" i="42812"/>
  <c r="BE22" i="42812"/>
  <c r="BE32" i="42812"/>
  <c r="L124" i="42790" l="1"/>
  <c r="L126" i="42790"/>
  <c r="L125" i="42790"/>
  <c r="CA45" i="42812"/>
  <c r="L123" i="42790" s="1"/>
  <c r="CQ22" i="42812"/>
  <c r="CJ27" i="42812"/>
  <c r="CJ34" i="42812"/>
  <c r="BZ43" i="42812"/>
  <c r="BZ42" i="42812"/>
  <c r="BY43" i="42812"/>
  <c r="BY42" i="42812"/>
  <c r="L36" i="42790" s="1"/>
  <c r="BY22" i="42812"/>
  <c r="AJ27" i="42812"/>
  <c r="AJ34" i="42812"/>
  <c r="AK26" i="42812"/>
  <c r="AK30" i="42812"/>
  <c r="BF24" i="42812"/>
  <c r="BE38" i="42812"/>
  <c r="BF28" i="42812"/>
  <c r="BF35" i="42812"/>
  <c r="BE37" i="42812"/>
  <c r="AL40" i="42812"/>
  <c r="AL28" i="42812"/>
  <c r="AK25" i="42812"/>
  <c r="AK22" i="42812"/>
  <c r="BE23" i="42812"/>
  <c r="AK37" i="42812"/>
  <c r="BF26" i="42812"/>
  <c r="AL39" i="42812"/>
  <c r="AK31" i="42812"/>
  <c r="AL29" i="42812"/>
  <c r="AK40" i="42812"/>
  <c r="BF27" i="42812"/>
  <c r="BE33" i="42812"/>
  <c r="BE25" i="42812"/>
  <c r="AL33" i="42812"/>
  <c r="AK23" i="42812"/>
  <c r="BE24" i="42812"/>
  <c r="AK28" i="42812"/>
  <c r="BF37" i="42812"/>
  <c r="AK41" i="42812"/>
  <c r="AL31" i="42812"/>
  <c r="AL32" i="42812"/>
  <c r="AL30" i="42812"/>
  <c r="AL23" i="42812"/>
  <c r="AK36" i="42812"/>
  <c r="AK24" i="42812"/>
  <c r="AK35" i="42812"/>
  <c r="BE35" i="42812"/>
  <c r="BF36" i="42812"/>
  <c r="AL25" i="42812"/>
  <c r="AK32" i="42812"/>
  <c r="BE26" i="42812"/>
  <c r="AK39" i="42812"/>
  <c r="AK33" i="42812"/>
  <c r="BE40" i="42812"/>
  <c r="AL41" i="42812"/>
  <c r="AK38" i="42812"/>
  <c r="AL37" i="42812"/>
  <c r="BE36" i="42812"/>
  <c r="BE30" i="42812"/>
  <c r="BF33" i="42812"/>
  <c r="AK29" i="42812"/>
  <c r="BE34" i="42812"/>
  <c r="BF23" i="42812"/>
  <c r="AL35" i="42812"/>
  <c r="BE41" i="42812"/>
  <c r="BZ45" i="42812" l="1"/>
  <c r="CJ41" i="42812"/>
  <c r="CJ28" i="42812"/>
  <c r="CJ35" i="42812"/>
  <c r="CJ33" i="42812"/>
  <c r="CJ26" i="42812"/>
  <c r="CJ24" i="42812"/>
  <c r="CJ40" i="42812"/>
  <c r="CJ31" i="42812"/>
  <c r="CJ37" i="42812"/>
  <c r="CJ39" i="42812"/>
  <c r="CJ32" i="42812"/>
  <c r="CJ29" i="42812"/>
  <c r="CJ30" i="42812"/>
  <c r="CJ23" i="42812"/>
  <c r="CJ36" i="42812"/>
  <c r="CJ38" i="42812"/>
  <c r="CJ25" i="42812"/>
  <c r="BE42" i="42812"/>
  <c r="BE43" i="42812"/>
  <c r="AK43" i="42812"/>
  <c r="AK42" i="42812"/>
  <c r="AJ24" i="42812"/>
  <c r="AJ37" i="42812"/>
  <c r="AJ28" i="42812"/>
  <c r="AJ30" i="42812"/>
  <c r="AJ25" i="42812"/>
  <c r="AJ35" i="42812"/>
  <c r="AJ41" i="42812"/>
  <c r="AJ32" i="42812"/>
  <c r="AJ38" i="42812"/>
  <c r="AJ33" i="42812"/>
  <c r="AJ40" i="42812"/>
  <c r="AJ29" i="42812"/>
  <c r="AJ39" i="42812"/>
  <c r="AJ36" i="42812"/>
  <c r="AJ23" i="42812"/>
  <c r="AJ26" i="42812"/>
  <c r="AJ31" i="42812"/>
  <c r="BZ44" i="42812"/>
  <c r="BY44" i="42812"/>
  <c r="K36" i="42790" s="1"/>
  <c r="D23" i="42812"/>
  <c r="AK45" i="42812" l="1"/>
  <c r="L122" i="42790"/>
  <c r="BY45" i="42812"/>
  <c r="BE45" i="42812"/>
  <c r="BE44" i="42812"/>
  <c r="AK44" i="42812"/>
  <c r="A45" i="42790"/>
  <c r="A46" i="42790"/>
  <c r="A47" i="42790"/>
  <c r="A48" i="42790"/>
  <c r="A49" i="42790"/>
  <c r="A50" i="42790"/>
  <c r="A51" i="42790"/>
  <c r="A52" i="42790"/>
  <c r="A53" i="42790"/>
  <c r="A55" i="42790"/>
  <c r="A56" i="42790"/>
  <c r="A57" i="42790"/>
  <c r="A58" i="42790"/>
  <c r="A59" i="42790"/>
  <c r="A60" i="42790"/>
  <c r="A61" i="42790"/>
  <c r="A63" i="42790"/>
  <c r="A64" i="42790"/>
  <c r="A65" i="42790"/>
  <c r="A66" i="42790"/>
  <c r="A67" i="42790"/>
  <c r="A68" i="42790"/>
  <c r="A69" i="42790"/>
  <c r="A70" i="42790"/>
  <c r="A71" i="42790"/>
  <c r="A72" i="42790"/>
  <c r="A73" i="42790"/>
  <c r="A74" i="42790"/>
  <c r="A75" i="42790"/>
  <c r="A79" i="42790"/>
  <c r="A80" i="42790"/>
  <c r="A85" i="42790"/>
  <c r="A114" i="42790"/>
  <c r="A115" i="42790"/>
  <c r="A120" i="42790"/>
  <c r="A99" i="42790"/>
  <c r="A100" i="42790"/>
  <c r="A101" i="42790"/>
  <c r="A102" i="42790"/>
  <c r="A86" i="42790"/>
  <c r="A87" i="42790"/>
  <c r="A88" i="42790"/>
  <c r="A89" i="42790"/>
  <c r="A90" i="42790"/>
  <c r="A91" i="42790"/>
  <c r="A92" i="42790"/>
  <c r="A93" i="42790"/>
  <c r="A94" i="42790"/>
  <c r="A95" i="42790"/>
  <c r="A96" i="42790"/>
  <c r="A97" i="42790"/>
  <c r="A98" i="42790"/>
  <c r="A103" i="42790"/>
  <c r="A104" i="42790"/>
  <c r="A105" i="42790"/>
  <c r="A106" i="42790"/>
  <c r="A107" i="42790"/>
  <c r="A108" i="42790"/>
  <c r="A109" i="42790"/>
  <c r="A110" i="42790"/>
  <c r="A111" i="42790"/>
  <c r="A112" i="42790"/>
  <c r="A113" i="42790"/>
  <c r="L121" i="42790" l="1"/>
  <c r="M36" i="42790"/>
  <c r="L81" i="42790"/>
  <c r="L101" i="42790"/>
  <c r="A34" i="42713"/>
  <c r="J5" i="42812"/>
  <c r="J6" i="42812"/>
  <c r="J7" i="42812"/>
  <c r="J8" i="42812"/>
  <c r="A93" i="42852"/>
  <c r="A92" i="42852"/>
  <c r="A91" i="42852"/>
  <c r="A90" i="42852"/>
  <c r="A89" i="42852"/>
  <c r="A88" i="42852"/>
  <c r="A87" i="42852"/>
  <c r="A93" i="42851"/>
  <c r="A92" i="42851"/>
  <c r="A91" i="42851"/>
  <c r="A90" i="42851"/>
  <c r="A89" i="42851"/>
  <c r="A88" i="42851"/>
  <c r="A87" i="42851"/>
  <c r="A92" i="42850"/>
  <c r="A91" i="42850"/>
  <c r="A90" i="42850"/>
  <c r="A89" i="42850"/>
  <c r="A88" i="42850"/>
  <c r="A87" i="42850"/>
  <c r="A93" i="42849"/>
  <c r="A92" i="42849"/>
  <c r="A91" i="42849"/>
  <c r="A90" i="42849"/>
  <c r="A89" i="42849"/>
  <c r="A88" i="42849"/>
  <c r="A87" i="42849"/>
  <c r="A93" i="42848"/>
  <c r="A92" i="42848"/>
  <c r="A91" i="42848"/>
  <c r="A90" i="42848"/>
  <c r="A89" i="42848"/>
  <c r="A88" i="42848"/>
  <c r="A87" i="42848"/>
  <c r="A93" i="42847"/>
  <c r="A92" i="42847"/>
  <c r="A91" i="42847"/>
  <c r="A90" i="42847"/>
  <c r="A89" i="42847"/>
  <c r="A88" i="42847"/>
  <c r="A87" i="42847"/>
  <c r="A93" i="42846"/>
  <c r="A92" i="42846"/>
  <c r="A91" i="42846"/>
  <c r="A90" i="42846"/>
  <c r="A89" i="42846"/>
  <c r="A88" i="42846"/>
  <c r="A87" i="42846"/>
  <c r="A93" i="42845"/>
  <c r="A92" i="42845"/>
  <c r="A91" i="42845"/>
  <c r="A90" i="42845"/>
  <c r="A89" i="42845"/>
  <c r="A88" i="42845"/>
  <c r="A87" i="42845"/>
  <c r="A93" i="42844"/>
  <c r="A92" i="42844"/>
  <c r="A91" i="42844"/>
  <c r="A90" i="42844"/>
  <c r="A89" i="42844"/>
  <c r="A88" i="42844"/>
  <c r="A87" i="42844"/>
  <c r="A93" i="42843"/>
  <c r="A92" i="42843"/>
  <c r="A91" i="42843"/>
  <c r="A90" i="42843"/>
  <c r="A89" i="42843"/>
  <c r="A88" i="42843"/>
  <c r="A87" i="42843"/>
  <c r="A92" i="42842"/>
  <c r="A91" i="42842"/>
  <c r="A90" i="42842"/>
  <c r="A89" i="42842"/>
  <c r="A88" i="42842"/>
  <c r="A87" i="42842"/>
  <c r="A53" i="42841"/>
  <c r="A93" i="42841"/>
  <c r="A92" i="42841"/>
  <c r="A91" i="42841"/>
  <c r="A90" i="42841"/>
  <c r="A89" i="42841"/>
  <c r="A88" i="42841"/>
  <c r="A86" i="42841"/>
  <c r="A53" i="42840"/>
  <c r="A93" i="42840"/>
  <c r="A92" i="42840"/>
  <c r="A91" i="42840"/>
  <c r="A90" i="42840"/>
  <c r="A89" i="42840"/>
  <c r="A88" i="42840"/>
  <c r="A86" i="42840"/>
  <c r="A53" i="42839"/>
  <c r="A93" i="42839"/>
  <c r="A92" i="42839"/>
  <c r="A91" i="42839"/>
  <c r="A90" i="42839"/>
  <c r="A89" i="42839"/>
  <c r="A88" i="42839"/>
  <c r="A86" i="42839"/>
  <c r="A53" i="42838"/>
  <c r="A93" i="42838"/>
  <c r="A92" i="42838"/>
  <c r="A91" i="42838"/>
  <c r="A90" i="42838"/>
  <c r="A89" i="42838"/>
  <c r="A88" i="42838"/>
  <c r="A86" i="42838"/>
  <c r="A53" i="42837"/>
  <c r="A93" i="42837"/>
  <c r="A92" i="42837"/>
  <c r="A91" i="42837"/>
  <c r="A90" i="42837"/>
  <c r="A89" i="42837"/>
  <c r="A88" i="42837"/>
  <c r="A86" i="42837"/>
  <c r="A53" i="42836"/>
  <c r="A93" i="42836"/>
  <c r="A92" i="42836"/>
  <c r="A91" i="42836"/>
  <c r="A90" i="42836"/>
  <c r="A89" i="42836"/>
  <c r="A88" i="42836"/>
  <c r="A86" i="42836"/>
  <c r="A53" i="42835"/>
  <c r="A93" i="42835"/>
  <c r="A92" i="42835"/>
  <c r="A91" i="42835"/>
  <c r="A90" i="42835"/>
  <c r="A89" i="42835"/>
  <c r="A88" i="42835"/>
  <c r="A86" i="42835"/>
  <c r="A53" i="42833"/>
  <c r="A93" i="42833"/>
  <c r="A92" i="42833"/>
  <c r="A91" i="42833"/>
  <c r="A90" i="42833"/>
  <c r="A89" i="42833"/>
  <c r="A88" i="42833"/>
  <c r="A86" i="42833"/>
  <c r="A73" i="42852"/>
  <c r="A66" i="42852"/>
  <c r="A65" i="42852"/>
  <c r="A64" i="42852"/>
  <c r="A63" i="42852"/>
  <c r="A62" i="42852"/>
  <c r="A61" i="42852"/>
  <c r="A60" i="42852"/>
  <c r="A59" i="42852"/>
  <c r="A58" i="42852"/>
  <c r="A57" i="42852"/>
  <c r="A56" i="42852"/>
  <c r="A55" i="42852"/>
  <c r="A73" i="42851"/>
  <c r="A66" i="42851"/>
  <c r="A65" i="42851"/>
  <c r="A64" i="42851"/>
  <c r="A63" i="42851"/>
  <c r="A62" i="42851"/>
  <c r="A61" i="42851"/>
  <c r="A60" i="42851"/>
  <c r="A59" i="42851"/>
  <c r="A58" i="42851"/>
  <c r="A57" i="42851"/>
  <c r="A56" i="42851"/>
  <c r="A55" i="42851"/>
  <c r="A73" i="42850"/>
  <c r="A66" i="42850"/>
  <c r="A65" i="42850"/>
  <c r="A61" i="42850"/>
  <c r="A60" i="42850"/>
  <c r="A59" i="42850"/>
  <c r="A58" i="42850"/>
  <c r="A57" i="42850"/>
  <c r="A56" i="42850"/>
  <c r="A55" i="42850"/>
  <c r="A73" i="42849"/>
  <c r="A66" i="42849"/>
  <c r="A65" i="42849"/>
  <c r="A64" i="42849"/>
  <c r="A63" i="42849"/>
  <c r="A62" i="42849"/>
  <c r="A58" i="42849"/>
  <c r="A57" i="42849"/>
  <c r="A56" i="42849"/>
  <c r="A55" i="42849"/>
  <c r="A73" i="42848"/>
  <c r="A66" i="42848"/>
  <c r="A65" i="42848"/>
  <c r="A61" i="42848"/>
  <c r="A60" i="42848"/>
  <c r="A59" i="42848"/>
  <c r="A58" i="42848"/>
  <c r="A57" i="42848"/>
  <c r="A56" i="42848"/>
  <c r="A55" i="42848"/>
  <c r="A73" i="42847"/>
  <c r="A66" i="42847"/>
  <c r="A65" i="42847"/>
  <c r="A64" i="42847"/>
  <c r="A63" i="42847"/>
  <c r="A62" i="42847"/>
  <c r="A61" i="42847"/>
  <c r="A60" i="42847"/>
  <c r="A59" i="42847"/>
  <c r="A58" i="42847"/>
  <c r="A57" i="42847"/>
  <c r="A56" i="42847"/>
  <c r="A55" i="42847"/>
  <c r="A73" i="42846"/>
  <c r="A66" i="42846"/>
  <c r="A65" i="42846"/>
  <c r="A64" i="42846"/>
  <c r="A63" i="42846"/>
  <c r="A62" i="42846"/>
  <c r="A61" i="42846"/>
  <c r="A60" i="42846"/>
  <c r="A59" i="42846"/>
  <c r="A58" i="42846"/>
  <c r="A57" i="42846"/>
  <c r="A56" i="42846"/>
  <c r="A55" i="42846"/>
  <c r="A73" i="42845"/>
  <c r="A66" i="42845"/>
  <c r="A65" i="42845"/>
  <c r="A64" i="42845"/>
  <c r="A63" i="42845"/>
  <c r="A62" i="42845"/>
  <c r="A61" i="42845"/>
  <c r="A60" i="42845"/>
  <c r="A59" i="42845"/>
  <c r="A58" i="42845"/>
  <c r="A57" i="42845"/>
  <c r="A56" i="42845"/>
  <c r="A55" i="42845"/>
  <c r="A73" i="42844"/>
  <c r="A66" i="42844"/>
  <c r="A65" i="42844"/>
  <c r="A64" i="42844"/>
  <c r="A63" i="42844"/>
  <c r="A62" i="42844"/>
  <c r="A61" i="42844"/>
  <c r="A60" i="42844"/>
  <c r="A59" i="42844"/>
  <c r="A58" i="42844"/>
  <c r="A57" i="42844"/>
  <c r="A56" i="42844"/>
  <c r="A55" i="42844"/>
  <c r="A73" i="42843"/>
  <c r="A66" i="42843"/>
  <c r="A65" i="42843"/>
  <c r="A64" i="42843"/>
  <c r="A63" i="42843"/>
  <c r="A62" i="42843"/>
  <c r="A61" i="42843"/>
  <c r="A60" i="42843"/>
  <c r="A59" i="42843"/>
  <c r="A58" i="42843"/>
  <c r="A57" i="42843"/>
  <c r="A56" i="42843"/>
  <c r="A55" i="42843"/>
  <c r="A73" i="42842"/>
  <c r="A66" i="42842"/>
  <c r="A65" i="42842"/>
  <c r="A64" i="42842"/>
  <c r="A63" i="42842"/>
  <c r="A62" i="42842"/>
  <c r="A61" i="42842"/>
  <c r="A60" i="42842"/>
  <c r="A59" i="42842"/>
  <c r="A58" i="42842"/>
  <c r="A57" i="42842"/>
  <c r="A56" i="42842"/>
  <c r="A55" i="42842"/>
  <c r="A74" i="42841"/>
  <c r="A72" i="42841"/>
  <c r="A66" i="42841"/>
  <c r="A65" i="42841"/>
  <c r="A64" i="42841"/>
  <c r="A63" i="42841"/>
  <c r="A62" i="42841"/>
  <c r="A61" i="42841"/>
  <c r="A60" i="42841"/>
  <c r="A59" i="42841"/>
  <c r="A58" i="42841"/>
  <c r="A57" i="42841"/>
  <c r="A56" i="42841"/>
  <c r="A74" i="42840"/>
  <c r="A72" i="42840"/>
  <c r="A66" i="42840"/>
  <c r="A65" i="42840"/>
  <c r="A64" i="42840"/>
  <c r="A63" i="42840"/>
  <c r="A62" i="42840"/>
  <c r="A61" i="42840"/>
  <c r="A60" i="42840"/>
  <c r="A59" i="42840"/>
  <c r="A58" i="42840"/>
  <c r="A57" i="42840"/>
  <c r="A56" i="42840"/>
  <c r="A74" i="42839"/>
  <c r="A72" i="42839"/>
  <c r="A66" i="42839"/>
  <c r="A65" i="42839"/>
  <c r="A64" i="42839"/>
  <c r="A63" i="42839"/>
  <c r="A62" i="42839"/>
  <c r="A61" i="42839"/>
  <c r="A60" i="42839"/>
  <c r="A59" i="42839"/>
  <c r="A58" i="42839"/>
  <c r="A57" i="42839"/>
  <c r="A56" i="42839"/>
  <c r="A74" i="42838"/>
  <c r="A72" i="42838"/>
  <c r="A66" i="42838"/>
  <c r="A65" i="42838"/>
  <c r="A64" i="42838"/>
  <c r="A63" i="42838"/>
  <c r="A62" i="42838"/>
  <c r="A61" i="42838"/>
  <c r="A60" i="42838"/>
  <c r="A59" i="42838"/>
  <c r="A58" i="42838"/>
  <c r="A57" i="42838"/>
  <c r="A56" i="42838"/>
  <c r="A74" i="42837"/>
  <c r="A72" i="42837"/>
  <c r="A66" i="42837"/>
  <c r="A65" i="42837"/>
  <c r="A64" i="42837"/>
  <c r="A63" i="42837"/>
  <c r="A62" i="42837"/>
  <c r="A61" i="42837"/>
  <c r="A60" i="42837"/>
  <c r="A59" i="42837"/>
  <c r="A58" i="42837"/>
  <c r="A57" i="42837"/>
  <c r="A56" i="42837"/>
  <c r="A74" i="42836"/>
  <c r="A72" i="42836"/>
  <c r="A66" i="42836"/>
  <c r="A65" i="42836"/>
  <c r="A64" i="42836"/>
  <c r="A63" i="42836"/>
  <c r="A62" i="42836"/>
  <c r="A61" i="42836"/>
  <c r="A60" i="42836"/>
  <c r="A59" i="42836"/>
  <c r="A58" i="42836"/>
  <c r="A57" i="42836"/>
  <c r="A56" i="42836"/>
  <c r="A74" i="42835"/>
  <c r="A72" i="42835"/>
  <c r="A66" i="42835"/>
  <c r="A65" i="42835"/>
  <c r="A64" i="42835"/>
  <c r="A63" i="42835"/>
  <c r="A62" i="42835"/>
  <c r="A61" i="42835"/>
  <c r="A58" i="42835"/>
  <c r="A57" i="42835"/>
  <c r="A56" i="42835"/>
  <c r="A74" i="42833"/>
  <c r="A72" i="42833"/>
  <c r="A66" i="42833"/>
  <c r="A65" i="42833"/>
  <c r="A64" i="42833"/>
  <c r="A63" i="42833"/>
  <c r="A62" i="42833"/>
  <c r="A61" i="42833"/>
  <c r="A60" i="42833"/>
  <c r="A59" i="42833"/>
  <c r="A58" i="42833"/>
  <c r="A57" i="42833"/>
  <c r="A56" i="42833"/>
  <c r="A53" i="42713"/>
  <c r="A55" i="42713"/>
  <c r="A56" i="42713"/>
  <c r="A57" i="42713"/>
  <c r="A58" i="42713"/>
  <c r="A59" i="42713"/>
  <c r="A60" i="42713"/>
  <c r="A61" i="42713"/>
  <c r="A62" i="42713"/>
  <c r="A63" i="42713"/>
  <c r="A64" i="42713"/>
  <c r="A65" i="42713"/>
  <c r="A66" i="42713"/>
  <c r="A72" i="42713"/>
  <c r="A74" i="42713"/>
  <c r="A75" i="42713"/>
  <c r="A54" i="42852"/>
  <c r="A54" i="42851"/>
  <c r="A54" i="42850"/>
  <c r="A54" i="42849"/>
  <c r="A54" i="42848"/>
  <c r="A54" i="42847"/>
  <c r="A54" i="42846"/>
  <c r="A54" i="42845"/>
  <c r="A54" i="42844"/>
  <c r="A54" i="42843"/>
  <c r="A54" i="42842"/>
  <c r="A55" i="42841"/>
  <c r="A55" i="42840"/>
  <c r="A55" i="42839"/>
  <c r="A55" i="42838"/>
  <c r="A55" i="42837"/>
  <c r="A55" i="42836"/>
  <c r="A55" i="42835"/>
  <c r="A55" i="42833"/>
  <c r="A84" i="42713"/>
  <c r="A82" i="42713"/>
  <c r="A81" i="42713"/>
  <c r="A80" i="42713"/>
  <c r="A79" i="42713"/>
  <c r="A77" i="42713"/>
  <c r="A100" i="42713"/>
  <c r="AR25" i="42812"/>
  <c r="AQ28" i="42812"/>
  <c r="AS34" i="42812"/>
  <c r="AY33" i="42812"/>
  <c r="AT29" i="42812"/>
  <c r="AY39" i="42812"/>
  <c r="AS38" i="42812"/>
  <c r="AQ31" i="42812"/>
  <c r="AT32" i="42812"/>
  <c r="AW41" i="42812"/>
  <c r="BA34" i="42812"/>
  <c r="AT36" i="42812"/>
  <c r="BB34" i="42812"/>
  <c r="AX41" i="42812"/>
  <c r="AR37" i="42812"/>
  <c r="AX24" i="42812"/>
  <c r="AX33" i="42812"/>
  <c r="BB32" i="42812"/>
  <c r="AT31" i="42812"/>
  <c r="AR38" i="42812"/>
  <c r="AQ24" i="42812"/>
  <c r="AQ40" i="42812"/>
  <c r="BB38" i="42812"/>
  <c r="AQ26" i="42812"/>
  <c r="AT38" i="42812"/>
  <c r="AW31" i="42812"/>
  <c r="BA32" i="42812"/>
  <c r="AT23" i="42812"/>
  <c r="BB36" i="42812"/>
  <c r="AX39" i="42812"/>
  <c r="AR29" i="42812"/>
  <c r="AR24" i="42812"/>
  <c r="BA37" i="42812"/>
  <c r="AY41" i="42812"/>
  <c r="BA33" i="42812"/>
  <c r="AU36" i="42812"/>
  <c r="AX23" i="42812"/>
  <c r="AW30" i="42812"/>
  <c r="BA30" i="42812"/>
  <c r="AZ31" i="42812"/>
  <c r="AZ26" i="42812"/>
  <c r="AZ33" i="42812"/>
  <c r="AU40" i="42812"/>
  <c r="AW29" i="42812"/>
  <c r="AR31" i="42812"/>
  <c r="AY29" i="42812"/>
  <c r="AW40" i="42812"/>
  <c r="AS39" i="42812"/>
  <c r="AR40" i="42812"/>
  <c r="AW27" i="42812"/>
  <c r="AU25" i="42812"/>
  <c r="BA40" i="42812"/>
  <c r="AZ39" i="42812"/>
  <c r="AZ38" i="42812"/>
  <c r="AQ30" i="42812"/>
  <c r="BB40" i="42812"/>
  <c r="AQ29" i="42812"/>
  <c r="BA28" i="42812"/>
  <c r="AR41" i="42812"/>
  <c r="AQ35" i="42812"/>
  <c r="AZ23" i="42812"/>
  <c r="AY40" i="42812"/>
  <c r="AZ40" i="42812"/>
  <c r="AT37" i="42812"/>
  <c r="AZ34" i="42812"/>
  <c r="AY32" i="42812"/>
  <c r="AX35" i="42812"/>
  <c r="AX29" i="42812"/>
  <c r="BB41" i="42812"/>
  <c r="AT27" i="42812"/>
  <c r="AY25" i="42812"/>
  <c r="AU38" i="42812"/>
  <c r="AT39" i="42812"/>
  <c r="AW39" i="42812"/>
  <c r="BA26" i="42812"/>
  <c r="AU34" i="42812"/>
  <c r="AR28" i="42812"/>
  <c r="AR30" i="42812"/>
  <c r="AR34" i="42812"/>
  <c r="AW34" i="42812"/>
  <c r="AT30" i="42812"/>
  <c r="AQ32" i="42812"/>
  <c r="AR33" i="42812"/>
  <c r="AX26" i="42812"/>
  <c r="AU41" i="42812"/>
  <c r="AU35" i="42812"/>
  <c r="BB26" i="42812"/>
  <c r="AQ25" i="42812"/>
  <c r="BA27" i="42812"/>
  <c r="AZ27" i="42812"/>
  <c r="AT41" i="42812"/>
  <c r="BA36" i="42812"/>
  <c r="AT28" i="42812"/>
  <c r="AX40" i="42812"/>
  <c r="AX30" i="42812"/>
  <c r="AS23" i="42812"/>
  <c r="AW35" i="42812"/>
  <c r="AS30" i="42812"/>
  <c r="AS29" i="42812"/>
  <c r="AS35" i="42812"/>
  <c r="BB31" i="42812"/>
  <c r="AZ25" i="42812"/>
  <c r="AQ37" i="42812"/>
  <c r="AR35" i="42812"/>
  <c r="AT25" i="42812"/>
  <c r="AW25" i="42812"/>
  <c r="AY31" i="42812"/>
  <c r="BA35" i="42812"/>
  <c r="AZ29" i="42812"/>
  <c r="AY30" i="42812"/>
  <c r="BA25" i="42812"/>
  <c r="AS27" i="42812"/>
  <c r="BB25" i="42812"/>
  <c r="AQ34" i="42812"/>
  <c r="AR23" i="42812"/>
  <c r="AW24" i="42812"/>
  <c r="AQ41" i="42812"/>
  <c r="AR36" i="42812"/>
  <c r="AR27" i="42812"/>
  <c r="AS28" i="42812"/>
  <c r="BB24" i="42812"/>
  <c r="AZ30" i="42812"/>
  <c r="BB29" i="42812"/>
  <c r="AY24" i="42812"/>
  <c r="BB27" i="42812"/>
  <c r="AT35" i="42812"/>
  <c r="AS40" i="42812"/>
  <c r="AU26" i="42812"/>
  <c r="AQ36" i="42812"/>
  <c r="AY27" i="42812"/>
  <c r="AT34" i="42812"/>
  <c r="AT24" i="42812"/>
  <c r="AS25" i="42812"/>
  <c r="AS31" i="42812"/>
  <c r="AW28" i="42812"/>
  <c r="AW37" i="42812"/>
  <c r="AZ35" i="42812"/>
  <c r="AU32" i="42812"/>
  <c r="AS41" i="42812"/>
  <c r="AZ36" i="42812"/>
  <c r="AU29" i="42812"/>
  <c r="AX28" i="42812"/>
  <c r="BA38" i="42812"/>
  <c r="AY35" i="42812"/>
  <c r="AW33" i="42812"/>
  <c r="AX32" i="42812"/>
  <c r="AW38" i="42812"/>
  <c r="BA31" i="42812"/>
  <c r="BB39" i="42812"/>
  <c r="AQ27" i="42812"/>
  <c r="AZ41" i="42812"/>
  <c r="BB33" i="42812"/>
  <c r="BB30" i="42812"/>
  <c r="AX34" i="42812"/>
  <c r="AU27" i="42812"/>
  <c r="AU31" i="42812"/>
  <c r="AU28" i="42812"/>
  <c r="AU33" i="42812"/>
  <c r="AR32" i="42812"/>
  <c r="AS24" i="42812"/>
  <c r="AY34" i="42812"/>
  <c r="AU39" i="42812"/>
  <c r="AW26" i="42812"/>
  <c r="BB35" i="42812"/>
  <c r="AT26" i="42812"/>
  <c r="BA24" i="42812"/>
  <c r="AS26" i="42812"/>
  <c r="AY28" i="42812"/>
  <c r="AU24" i="42812"/>
  <c r="AS32" i="42812"/>
  <c r="BA39" i="42812"/>
  <c r="AT33" i="42812"/>
  <c r="BB23" i="42812"/>
  <c r="AZ37" i="42812"/>
  <c r="AY36" i="42812"/>
  <c r="AS37" i="42812"/>
  <c r="AZ28" i="42812"/>
  <c r="BA29" i="42812"/>
  <c r="BB28" i="42812"/>
  <c r="AX36" i="42812"/>
  <c r="AY38" i="42812"/>
  <c r="AU30" i="42812"/>
  <c r="AW36" i="42812"/>
  <c r="AQ23" i="42812"/>
  <c r="AS36" i="42812"/>
  <c r="AS33" i="42812"/>
  <c r="AY26" i="42812"/>
  <c r="AW32" i="42812"/>
  <c r="AX37" i="42812"/>
  <c r="AX31" i="42812"/>
  <c r="BA41" i="42812"/>
  <c r="AQ38" i="42812"/>
  <c r="AU23" i="42812"/>
  <c r="AX25" i="42812"/>
  <c r="BB37" i="42812"/>
  <c r="AQ39" i="42812"/>
  <c r="AZ32" i="42812"/>
  <c r="AY23" i="42812"/>
  <c r="AR39" i="42812"/>
  <c r="AX38" i="42812"/>
  <c r="AU37" i="42812"/>
  <c r="AZ24" i="42812"/>
  <c r="AT40" i="42812"/>
  <c r="AX27" i="42812"/>
  <c r="AR26" i="42812"/>
  <c r="AQ33" i="42812"/>
  <c r="BA23" i="42812"/>
  <c r="AY37" i="42812"/>
  <c r="AW23" i="42812"/>
  <c r="CK25" i="42812" l="1"/>
  <c r="CK31" i="42812"/>
  <c r="CK38" i="42812"/>
  <c r="CK36" i="42812"/>
  <c r="CK30" i="42812"/>
  <c r="CK40" i="42812"/>
  <c r="CK27" i="42812"/>
  <c r="CK26" i="42812"/>
  <c r="CK24" i="42812"/>
  <c r="CK32" i="42812"/>
  <c r="CK28" i="42812"/>
  <c r="CK34" i="42812"/>
  <c r="CK39" i="42812"/>
  <c r="CK33" i="42812"/>
  <c r="CK29" i="42812"/>
  <c r="CK41" i="42812"/>
  <c r="CK35" i="42812"/>
  <c r="CK23" i="42812"/>
  <c r="CK37" i="42812"/>
  <c r="AZ43" i="42812"/>
  <c r="AZ42" i="42812"/>
  <c r="AS42" i="42812"/>
  <c r="AS43" i="42812"/>
  <c r="AW43" i="42812"/>
  <c r="AW42" i="42812"/>
  <c r="AX43" i="42812"/>
  <c r="AX42" i="42812"/>
  <c r="BA43" i="42812"/>
  <c r="BA42" i="42812"/>
  <c r="AR43" i="42812"/>
  <c r="AR42" i="42812"/>
  <c r="AT42" i="42812"/>
  <c r="AT43" i="42812"/>
  <c r="AY42" i="42812"/>
  <c r="AY43" i="42812"/>
  <c r="BB43" i="42812"/>
  <c r="BB42" i="42812"/>
  <c r="AU42" i="42812"/>
  <c r="AU43" i="42812"/>
  <c r="AQ43" i="42812"/>
  <c r="AQ42" i="42812"/>
  <c r="AP43" i="42812"/>
  <c r="AP42" i="42812"/>
  <c r="L30" i="42790" s="1"/>
  <c r="AP24" i="42812"/>
  <c r="AP25" i="42812"/>
  <c r="AP37" i="42812"/>
  <c r="AP38" i="42812"/>
  <c r="AP28" i="42812"/>
  <c r="AP33" i="42812"/>
  <c r="AP30" i="42812"/>
  <c r="AP35" i="42812"/>
  <c r="AP34" i="42812"/>
  <c r="AP39" i="42812"/>
  <c r="AP26" i="42812"/>
  <c r="AP36" i="42812"/>
  <c r="AP27" i="42812"/>
  <c r="AP40" i="42812"/>
  <c r="AP32" i="42812"/>
  <c r="AP23" i="42812"/>
  <c r="AP29" i="42812"/>
  <c r="AP31" i="42812"/>
  <c r="AP41" i="42812"/>
  <c r="A101" i="42852"/>
  <c r="A85" i="42852"/>
  <c r="A84" i="42852"/>
  <c r="A83" i="42852"/>
  <c r="A81" i="42852"/>
  <c r="A80" i="42852"/>
  <c r="A79" i="42852"/>
  <c r="A78" i="42852"/>
  <c r="A100" i="42852"/>
  <c r="A75" i="42852"/>
  <c r="A74" i="42852"/>
  <c r="A71" i="42852"/>
  <c r="A68" i="42852"/>
  <c r="A52" i="42852"/>
  <c r="A45" i="42852"/>
  <c r="A41" i="42852"/>
  <c r="A40" i="42852"/>
  <c r="A38" i="42852"/>
  <c r="A37" i="42852"/>
  <c r="A35" i="42852"/>
  <c r="A34" i="42852"/>
  <c r="A33" i="42852"/>
  <c r="A32" i="42852"/>
  <c r="A31" i="42852"/>
  <c r="A30" i="42852"/>
  <c r="A29" i="42852"/>
  <c r="A28" i="42852"/>
  <c r="A27" i="42852"/>
  <c r="A25" i="42852"/>
  <c r="A22" i="42852"/>
  <c r="A21" i="42852"/>
  <c r="A20" i="42852"/>
  <c r="A19" i="42852"/>
  <c r="A18" i="42852"/>
  <c r="A17" i="42852"/>
  <c r="A16" i="42852"/>
  <c r="A14" i="42852"/>
  <c r="A13" i="42852"/>
  <c r="A12" i="42852"/>
  <c r="A11" i="42852"/>
  <c r="A10" i="42852"/>
  <c r="A9" i="42852"/>
  <c r="A8" i="42852"/>
  <c r="I2" i="42852"/>
  <c r="C2" i="42852"/>
  <c r="A101" i="42851"/>
  <c r="A85" i="42851"/>
  <c r="A84" i="42851"/>
  <c r="A83" i="42851"/>
  <c r="A81" i="42851"/>
  <c r="A80" i="42851"/>
  <c r="A79" i="42851"/>
  <c r="A78" i="42851"/>
  <c r="A100" i="42851"/>
  <c r="A75" i="42851"/>
  <c r="A74" i="42851"/>
  <c r="A71" i="42851"/>
  <c r="A68" i="42851"/>
  <c r="A52" i="42851"/>
  <c r="A45" i="42851"/>
  <c r="A41" i="42851"/>
  <c r="A40" i="42851"/>
  <c r="A38" i="42851"/>
  <c r="A37" i="42851"/>
  <c r="A35" i="42851"/>
  <c r="A34" i="42851"/>
  <c r="A33" i="42851"/>
  <c r="A32" i="42851"/>
  <c r="A31" i="42851"/>
  <c r="A30" i="42851"/>
  <c r="A29" i="42851"/>
  <c r="A28" i="42851"/>
  <c r="A27" i="42851"/>
  <c r="A25" i="42851"/>
  <c r="A22" i="42851"/>
  <c r="A21" i="42851"/>
  <c r="A20" i="42851"/>
  <c r="A19" i="42851"/>
  <c r="A18" i="42851"/>
  <c r="A17" i="42851"/>
  <c r="A16" i="42851"/>
  <c r="A14" i="42851"/>
  <c r="A13" i="42851"/>
  <c r="A12" i="42851"/>
  <c r="A11" i="42851"/>
  <c r="A10" i="42851"/>
  <c r="A9" i="42851"/>
  <c r="A8" i="42851"/>
  <c r="I2" i="42851"/>
  <c r="C2" i="42851"/>
  <c r="A101" i="42850"/>
  <c r="A85" i="42850"/>
  <c r="A84" i="42850"/>
  <c r="A83" i="42850"/>
  <c r="A81" i="42850"/>
  <c r="A80" i="42850"/>
  <c r="A79" i="42850"/>
  <c r="A78" i="42850"/>
  <c r="A100" i="42850"/>
  <c r="A75" i="42850"/>
  <c r="A74" i="42850"/>
  <c r="A71" i="42850"/>
  <c r="A68" i="42850"/>
  <c r="A52" i="42850"/>
  <c r="A45" i="42850"/>
  <c r="A41" i="42850"/>
  <c r="A40" i="42850"/>
  <c r="A38" i="42850"/>
  <c r="A37" i="42850"/>
  <c r="A35" i="42850"/>
  <c r="A34" i="42850"/>
  <c r="A33" i="42850"/>
  <c r="A32" i="42850"/>
  <c r="A31" i="42850"/>
  <c r="A30" i="42850"/>
  <c r="A29" i="42850"/>
  <c r="A28" i="42850"/>
  <c r="A27" i="42850"/>
  <c r="A25" i="42850"/>
  <c r="A22" i="42850"/>
  <c r="A21" i="42850"/>
  <c r="A20" i="42850"/>
  <c r="A19" i="42850"/>
  <c r="A18" i="42850"/>
  <c r="A17" i="42850"/>
  <c r="A16" i="42850"/>
  <c r="A14" i="42850"/>
  <c r="A13" i="42850"/>
  <c r="A12" i="42850"/>
  <c r="A11" i="42850"/>
  <c r="A10" i="42850"/>
  <c r="A9" i="42850"/>
  <c r="A8" i="42850"/>
  <c r="I2" i="42850"/>
  <c r="C2" i="42850"/>
  <c r="A101" i="42849"/>
  <c r="A85" i="42849"/>
  <c r="A84" i="42849"/>
  <c r="A83" i="42849"/>
  <c r="A75" i="42849"/>
  <c r="A74" i="42849"/>
  <c r="A71" i="42849"/>
  <c r="A68" i="42849"/>
  <c r="A52" i="42849"/>
  <c r="A45" i="42849"/>
  <c r="A41" i="42849"/>
  <c r="A40" i="42849"/>
  <c r="A38" i="42849"/>
  <c r="A37" i="42849"/>
  <c r="A35" i="42849"/>
  <c r="A34" i="42849"/>
  <c r="A33" i="42849"/>
  <c r="A32" i="42849"/>
  <c r="A31" i="42849"/>
  <c r="A30" i="42849"/>
  <c r="A29" i="42849"/>
  <c r="A28" i="42849"/>
  <c r="A27" i="42849"/>
  <c r="A25" i="42849"/>
  <c r="A22" i="42849"/>
  <c r="A21" i="42849"/>
  <c r="A20" i="42849"/>
  <c r="A19" i="42849"/>
  <c r="A18" i="42849"/>
  <c r="A17" i="42849"/>
  <c r="A14" i="42849"/>
  <c r="A13" i="42849"/>
  <c r="A12" i="42849"/>
  <c r="A11" i="42849"/>
  <c r="A10" i="42849"/>
  <c r="A9" i="42849"/>
  <c r="A8" i="42849"/>
  <c r="I2" i="42849"/>
  <c r="C2" i="42849"/>
  <c r="A101" i="42848"/>
  <c r="A85" i="42848"/>
  <c r="A84" i="42848"/>
  <c r="A83" i="42848"/>
  <c r="A81" i="42848"/>
  <c r="A80" i="42848"/>
  <c r="A79" i="42848"/>
  <c r="A78" i="42848"/>
  <c r="A100" i="42848"/>
  <c r="A75" i="42848"/>
  <c r="A74" i="42848"/>
  <c r="A71" i="42848"/>
  <c r="A68" i="42848"/>
  <c r="A52" i="42848"/>
  <c r="A45" i="42848"/>
  <c r="A41" i="42848"/>
  <c r="A40" i="42848"/>
  <c r="A38" i="42848"/>
  <c r="A37" i="42848"/>
  <c r="A35" i="42848"/>
  <c r="A31" i="42848"/>
  <c r="A30" i="42848"/>
  <c r="A29" i="42848"/>
  <c r="A28" i="42848"/>
  <c r="A27" i="42848"/>
  <c r="A25" i="42848"/>
  <c r="A22" i="42848"/>
  <c r="A21" i="42848"/>
  <c r="A20" i="42848"/>
  <c r="A19" i="42848"/>
  <c r="A18" i="42848"/>
  <c r="A17" i="42848"/>
  <c r="A16" i="42848"/>
  <c r="A14" i="42848"/>
  <c r="A13" i="42848"/>
  <c r="A12" i="42848"/>
  <c r="A11" i="42848"/>
  <c r="A10" i="42848"/>
  <c r="A9" i="42848"/>
  <c r="A8" i="42848"/>
  <c r="I2" i="42848"/>
  <c r="C2" i="42848"/>
  <c r="A101" i="42847"/>
  <c r="A85" i="42847"/>
  <c r="A84" i="42847"/>
  <c r="A75" i="42847"/>
  <c r="A74" i="42847"/>
  <c r="A71" i="42847"/>
  <c r="A68" i="42847"/>
  <c r="A52" i="42847"/>
  <c r="A45" i="42847"/>
  <c r="A41" i="42847"/>
  <c r="A40" i="42847"/>
  <c r="A38" i="42847"/>
  <c r="A37" i="42847"/>
  <c r="A35" i="42847"/>
  <c r="A34" i="42847"/>
  <c r="A33" i="42847"/>
  <c r="A32" i="42847"/>
  <c r="A31" i="42847"/>
  <c r="A30" i="42847"/>
  <c r="A29" i="42847"/>
  <c r="A28" i="42847"/>
  <c r="A27" i="42847"/>
  <c r="A25" i="42847"/>
  <c r="A22" i="42847"/>
  <c r="A21" i="42847"/>
  <c r="A20" i="42847"/>
  <c r="A19" i="42847"/>
  <c r="A18" i="42847"/>
  <c r="A17" i="42847"/>
  <c r="A16" i="42847"/>
  <c r="A14" i="42847"/>
  <c r="A13" i="42847"/>
  <c r="A12" i="42847"/>
  <c r="A11" i="42847"/>
  <c r="A10" i="42847"/>
  <c r="A9" i="42847"/>
  <c r="A8" i="42847"/>
  <c r="I2" i="42847"/>
  <c r="C2" i="42847"/>
  <c r="A101" i="42846"/>
  <c r="A85" i="42846"/>
  <c r="A84" i="42846"/>
  <c r="A83" i="42846"/>
  <c r="A75" i="42846"/>
  <c r="A74" i="42846"/>
  <c r="A71" i="42846"/>
  <c r="A68" i="42846"/>
  <c r="A52" i="42846"/>
  <c r="A45" i="42846"/>
  <c r="A41" i="42846"/>
  <c r="A40" i="42846"/>
  <c r="A38" i="42846"/>
  <c r="A37" i="42846"/>
  <c r="A35" i="42846"/>
  <c r="A34" i="42846"/>
  <c r="A33" i="42846"/>
  <c r="A32" i="42846"/>
  <c r="A31" i="42846"/>
  <c r="A30" i="42846"/>
  <c r="A29" i="42846"/>
  <c r="A28" i="42846"/>
  <c r="A27" i="42846"/>
  <c r="A25" i="42846"/>
  <c r="A22" i="42846"/>
  <c r="A21" i="42846"/>
  <c r="A20" i="42846"/>
  <c r="A19" i="42846"/>
  <c r="A18" i="42846"/>
  <c r="A17" i="42846"/>
  <c r="A16" i="42846"/>
  <c r="A14" i="42846"/>
  <c r="A13" i="42846"/>
  <c r="A12" i="42846"/>
  <c r="A11" i="42846"/>
  <c r="A10" i="42846"/>
  <c r="A9" i="42846"/>
  <c r="A8" i="42846"/>
  <c r="I2" i="42846"/>
  <c r="C2" i="42846"/>
  <c r="A101" i="42845"/>
  <c r="A85" i="42845"/>
  <c r="A84" i="42845"/>
  <c r="A83" i="42845"/>
  <c r="A81" i="42845"/>
  <c r="A80" i="42845"/>
  <c r="A79" i="42845"/>
  <c r="A78" i="42845"/>
  <c r="A100" i="42845"/>
  <c r="A75" i="42845"/>
  <c r="A74" i="42845"/>
  <c r="A71" i="42845"/>
  <c r="A68" i="42845"/>
  <c r="A52" i="42845"/>
  <c r="A45" i="42845"/>
  <c r="A41" i="42845"/>
  <c r="A40" i="42845"/>
  <c r="A38" i="42845"/>
  <c r="A37" i="42845"/>
  <c r="A35" i="42845"/>
  <c r="A34" i="42845"/>
  <c r="A33" i="42845"/>
  <c r="A32" i="42845"/>
  <c r="A31" i="42845"/>
  <c r="A30" i="42845"/>
  <c r="A29" i="42845"/>
  <c r="A28" i="42845"/>
  <c r="A27" i="42845"/>
  <c r="A25" i="42845"/>
  <c r="A22" i="42845"/>
  <c r="A21" i="42845"/>
  <c r="A20" i="42845"/>
  <c r="A19" i="42845"/>
  <c r="A18" i="42845"/>
  <c r="A17" i="42845"/>
  <c r="A14" i="42845"/>
  <c r="A13" i="42845"/>
  <c r="A12" i="42845"/>
  <c r="A11" i="42845"/>
  <c r="A10" i="42845"/>
  <c r="A9" i="42845"/>
  <c r="A8" i="42845"/>
  <c r="I2" i="42845"/>
  <c r="C2" i="42845"/>
  <c r="A101" i="42844"/>
  <c r="A85" i="42844"/>
  <c r="A84" i="42844"/>
  <c r="A83" i="42844"/>
  <c r="A81" i="42844"/>
  <c r="A80" i="42844"/>
  <c r="A79" i="42844"/>
  <c r="A78" i="42844"/>
  <c r="A100" i="42844"/>
  <c r="A75" i="42844"/>
  <c r="A74" i="42844"/>
  <c r="A71" i="42844"/>
  <c r="A68" i="42844"/>
  <c r="A52" i="42844"/>
  <c r="A45" i="42844"/>
  <c r="A41" i="42844"/>
  <c r="A40" i="42844"/>
  <c r="A38" i="42844"/>
  <c r="A37" i="42844"/>
  <c r="A35" i="42844"/>
  <c r="A34" i="42844"/>
  <c r="A33" i="42844"/>
  <c r="A32" i="42844"/>
  <c r="A31" i="42844"/>
  <c r="A30" i="42844"/>
  <c r="A29" i="42844"/>
  <c r="A22" i="42844"/>
  <c r="A21" i="42844"/>
  <c r="A20" i="42844"/>
  <c r="A19" i="42844"/>
  <c r="A18" i="42844"/>
  <c r="A17" i="42844"/>
  <c r="A16" i="42844"/>
  <c r="A14" i="42844"/>
  <c r="A13" i="42844"/>
  <c r="A12" i="42844"/>
  <c r="A11" i="42844"/>
  <c r="A10" i="42844"/>
  <c r="A9" i="42844"/>
  <c r="A8" i="42844"/>
  <c r="I2" i="42844"/>
  <c r="C2" i="42844"/>
  <c r="A101" i="42843"/>
  <c r="A85" i="42843"/>
  <c r="A84" i="42843"/>
  <c r="A83" i="42843"/>
  <c r="A75" i="42843"/>
  <c r="A74" i="42843"/>
  <c r="A71" i="42843"/>
  <c r="A68" i="42843"/>
  <c r="A52" i="42843"/>
  <c r="A45" i="42843"/>
  <c r="A41" i="42843"/>
  <c r="A40" i="42843"/>
  <c r="A38" i="42843"/>
  <c r="A37" i="42843"/>
  <c r="A35" i="42843"/>
  <c r="A34" i="42843"/>
  <c r="A33" i="42843"/>
  <c r="A32" i="42843"/>
  <c r="A31" i="42843"/>
  <c r="A30" i="42843"/>
  <c r="A29" i="42843"/>
  <c r="A28" i="42843"/>
  <c r="A27" i="42843"/>
  <c r="A25" i="42843"/>
  <c r="A22" i="42843"/>
  <c r="A21" i="42843"/>
  <c r="A20" i="42843"/>
  <c r="A19" i="42843"/>
  <c r="A18" i="42843"/>
  <c r="A17" i="42843"/>
  <c r="A16" i="42843"/>
  <c r="A14" i="42843"/>
  <c r="A13" i="42843"/>
  <c r="A12" i="42843"/>
  <c r="A11" i="42843"/>
  <c r="A10" i="42843"/>
  <c r="A9" i="42843"/>
  <c r="A8" i="42843"/>
  <c r="I2" i="42843"/>
  <c r="C2" i="42843"/>
  <c r="A101" i="42842"/>
  <c r="A85" i="42842"/>
  <c r="A84" i="42842"/>
  <c r="A83" i="42842"/>
  <c r="A81" i="42842"/>
  <c r="A80" i="42842"/>
  <c r="A79" i="42842"/>
  <c r="A78" i="42842"/>
  <c r="A100" i="42842"/>
  <c r="A75" i="42842"/>
  <c r="A74" i="42842"/>
  <c r="A71" i="42842"/>
  <c r="A68" i="42842"/>
  <c r="A52" i="42842"/>
  <c r="A45" i="42842"/>
  <c r="A41" i="42842"/>
  <c r="A40" i="42842"/>
  <c r="A38" i="42842"/>
  <c r="A37" i="42842"/>
  <c r="A35" i="42842"/>
  <c r="A31" i="42842"/>
  <c r="A30" i="42842"/>
  <c r="A29" i="42842"/>
  <c r="A28" i="42842"/>
  <c r="A27" i="42842"/>
  <c r="A25" i="42842"/>
  <c r="A22" i="42842"/>
  <c r="A21" i="42842"/>
  <c r="A20" i="42842"/>
  <c r="A19" i="42842"/>
  <c r="A18" i="42842"/>
  <c r="A17" i="42842"/>
  <c r="A16" i="42842"/>
  <c r="A14" i="42842"/>
  <c r="A13" i="42842"/>
  <c r="A12" i="42842"/>
  <c r="A11" i="42842"/>
  <c r="A10" i="42842"/>
  <c r="A9" i="42842"/>
  <c r="A8" i="42842"/>
  <c r="I2" i="42842"/>
  <c r="C2" i="42842"/>
  <c r="A102" i="42841"/>
  <c r="A101" i="42841"/>
  <c r="A85" i="42841"/>
  <c r="A84" i="42841"/>
  <c r="A82" i="42841"/>
  <c r="A81" i="42841"/>
  <c r="A80" i="42841"/>
  <c r="A79" i="42841"/>
  <c r="A77" i="42841"/>
  <c r="A100" i="42841"/>
  <c r="A75" i="42841"/>
  <c r="A71" i="42841"/>
  <c r="A67" i="42841"/>
  <c r="A52" i="42841"/>
  <c r="A46" i="42841"/>
  <c r="A45" i="42841"/>
  <c r="A41" i="42841"/>
  <c r="A39" i="42841"/>
  <c r="A38" i="42841"/>
  <c r="A37" i="42841"/>
  <c r="A35" i="42841"/>
  <c r="A34" i="42841"/>
  <c r="A33" i="42841"/>
  <c r="A32" i="42841"/>
  <c r="A31" i="42841"/>
  <c r="A30" i="42841"/>
  <c r="A29" i="42841"/>
  <c r="A28" i="42841"/>
  <c r="A27" i="42841"/>
  <c r="A25" i="42841"/>
  <c r="A22" i="42841"/>
  <c r="A21" i="42841"/>
  <c r="A20" i="42841"/>
  <c r="A19" i="42841"/>
  <c r="A18" i="42841"/>
  <c r="A17" i="42841"/>
  <c r="A16" i="42841"/>
  <c r="A14" i="42841"/>
  <c r="A13" i="42841"/>
  <c r="A12" i="42841"/>
  <c r="A11" i="42841"/>
  <c r="A10" i="42841"/>
  <c r="A9" i="42841"/>
  <c r="A8" i="42841"/>
  <c r="I2" i="42841"/>
  <c r="C2" i="42841"/>
  <c r="A102" i="42840"/>
  <c r="A101" i="42840"/>
  <c r="A85" i="42840"/>
  <c r="A84" i="42840"/>
  <c r="A75" i="42840"/>
  <c r="A71" i="42840"/>
  <c r="A67" i="42840"/>
  <c r="A52" i="42840"/>
  <c r="A46" i="42840"/>
  <c r="A45" i="42840"/>
  <c r="A41" i="42840"/>
  <c r="A39" i="42840"/>
  <c r="A38" i="42840"/>
  <c r="A37" i="42840"/>
  <c r="A35" i="42840"/>
  <c r="A34" i="42840"/>
  <c r="A33" i="42840"/>
  <c r="A32" i="42840"/>
  <c r="A31" i="42840"/>
  <c r="A30" i="42840"/>
  <c r="A29" i="42840"/>
  <c r="A28" i="42840"/>
  <c r="A27" i="42840"/>
  <c r="A25" i="42840"/>
  <c r="A22" i="42840"/>
  <c r="A21" i="42840"/>
  <c r="A20" i="42840"/>
  <c r="A19" i="42840"/>
  <c r="A18" i="42840"/>
  <c r="A17" i="42840"/>
  <c r="A16" i="42840"/>
  <c r="A14" i="42840"/>
  <c r="A13" i="42840"/>
  <c r="A12" i="42840"/>
  <c r="A11" i="42840"/>
  <c r="A10" i="42840"/>
  <c r="A9" i="42840"/>
  <c r="A8" i="42840"/>
  <c r="I2" i="42840"/>
  <c r="C2" i="42840"/>
  <c r="A102" i="42839"/>
  <c r="A101" i="42839"/>
  <c r="A85" i="42839"/>
  <c r="A84" i="42839"/>
  <c r="A82" i="42839"/>
  <c r="A81" i="42839"/>
  <c r="A80" i="42839"/>
  <c r="A79" i="42839"/>
  <c r="A77" i="42839"/>
  <c r="A100" i="42839"/>
  <c r="A75" i="42839"/>
  <c r="A71" i="42839"/>
  <c r="A67" i="42839"/>
  <c r="A52" i="42839"/>
  <c r="A46" i="42839"/>
  <c r="A45" i="42839"/>
  <c r="A41" i="42839"/>
  <c r="A39" i="42839"/>
  <c r="A38" i="42839"/>
  <c r="A37" i="42839"/>
  <c r="A35" i="42839"/>
  <c r="A34" i="42839"/>
  <c r="A33" i="42839"/>
  <c r="A32" i="42839"/>
  <c r="A31" i="42839"/>
  <c r="A30" i="42839"/>
  <c r="A29" i="42839"/>
  <c r="A28" i="42839"/>
  <c r="A27" i="42839"/>
  <c r="A25" i="42839"/>
  <c r="A22" i="42839"/>
  <c r="A21" i="42839"/>
  <c r="A20" i="42839"/>
  <c r="A19" i="42839"/>
  <c r="A18" i="42839"/>
  <c r="A17" i="42839"/>
  <c r="A16" i="42839"/>
  <c r="A14" i="42839"/>
  <c r="A13" i="42839"/>
  <c r="A12" i="42839"/>
  <c r="A11" i="42839"/>
  <c r="A10" i="42839"/>
  <c r="A9" i="42839"/>
  <c r="A8" i="42839"/>
  <c r="I2" i="42839"/>
  <c r="C2" i="42839"/>
  <c r="A102" i="42838"/>
  <c r="A101" i="42838"/>
  <c r="A85" i="42838"/>
  <c r="A84" i="42838"/>
  <c r="A82" i="42838"/>
  <c r="A81" i="42838"/>
  <c r="A80" i="42838"/>
  <c r="A79" i="42838"/>
  <c r="A77" i="42838"/>
  <c r="A100" i="42838"/>
  <c r="A75" i="42838"/>
  <c r="A71" i="42838"/>
  <c r="A67" i="42838"/>
  <c r="A52" i="42838"/>
  <c r="A46" i="42838"/>
  <c r="A45" i="42838"/>
  <c r="A41" i="42838"/>
  <c r="A39" i="42838"/>
  <c r="A38" i="42838"/>
  <c r="A37" i="42838"/>
  <c r="A35" i="42838"/>
  <c r="A34" i="42838"/>
  <c r="A33" i="42838"/>
  <c r="A32" i="42838"/>
  <c r="A31" i="42838"/>
  <c r="A30" i="42838"/>
  <c r="A29" i="42838"/>
  <c r="A28" i="42838"/>
  <c r="A27" i="42838"/>
  <c r="A25" i="42838"/>
  <c r="A22" i="42838"/>
  <c r="A21" i="42838"/>
  <c r="A20" i="42838"/>
  <c r="A19" i="42838"/>
  <c r="A18" i="42838"/>
  <c r="A17" i="42838"/>
  <c r="A16" i="42838"/>
  <c r="A14" i="42838"/>
  <c r="A13" i="42838"/>
  <c r="A12" i="42838"/>
  <c r="A11" i="42838"/>
  <c r="A10" i="42838"/>
  <c r="A9" i="42838"/>
  <c r="A8" i="42838"/>
  <c r="I2" i="42838"/>
  <c r="C2" i="42838"/>
  <c r="A102" i="42837"/>
  <c r="A101" i="42837"/>
  <c r="A85" i="42837"/>
  <c r="A84" i="42837"/>
  <c r="A82" i="42837"/>
  <c r="A81" i="42837"/>
  <c r="A80" i="42837"/>
  <c r="A79" i="42837"/>
  <c r="A77" i="42837"/>
  <c r="A100" i="42837"/>
  <c r="A75" i="42837"/>
  <c r="A71" i="42837"/>
  <c r="A67" i="42837"/>
  <c r="A52" i="42837"/>
  <c r="A46" i="42837"/>
  <c r="A45" i="42837"/>
  <c r="A41" i="42837"/>
  <c r="A39" i="42837"/>
  <c r="A38" i="42837"/>
  <c r="A37" i="42837"/>
  <c r="A35" i="42837"/>
  <c r="A34" i="42837"/>
  <c r="A33" i="42837"/>
  <c r="A32" i="42837"/>
  <c r="A29" i="42837"/>
  <c r="A28" i="42837"/>
  <c r="A27" i="42837"/>
  <c r="A25" i="42837"/>
  <c r="A22" i="42837"/>
  <c r="A21" i="42837"/>
  <c r="A20" i="42837"/>
  <c r="A19" i="42837"/>
  <c r="A18" i="42837"/>
  <c r="A17" i="42837"/>
  <c r="A16" i="42837"/>
  <c r="A14" i="42837"/>
  <c r="A13" i="42837"/>
  <c r="A12" i="42837"/>
  <c r="A11" i="42837"/>
  <c r="A10" i="42837"/>
  <c r="A9" i="42837"/>
  <c r="A8" i="42837"/>
  <c r="I2" i="42837"/>
  <c r="C2" i="42837"/>
  <c r="A102" i="42836"/>
  <c r="A101" i="42836"/>
  <c r="A85" i="42836"/>
  <c r="A84" i="42836"/>
  <c r="A82" i="42836"/>
  <c r="A81" i="42836"/>
  <c r="A80" i="42836"/>
  <c r="A79" i="42836"/>
  <c r="A77" i="42836"/>
  <c r="A100" i="42836"/>
  <c r="A75" i="42836"/>
  <c r="A71" i="42836"/>
  <c r="A67" i="42836"/>
  <c r="A52" i="42836"/>
  <c r="A46" i="42836"/>
  <c r="A45" i="42836"/>
  <c r="A41" i="42836"/>
  <c r="A39" i="42836"/>
  <c r="A38" i="42836"/>
  <c r="A37" i="42836"/>
  <c r="A35" i="42836"/>
  <c r="A34" i="42836"/>
  <c r="A33" i="42836"/>
  <c r="A32" i="42836"/>
  <c r="A31" i="42836"/>
  <c r="A30" i="42836"/>
  <c r="A29" i="42836"/>
  <c r="A28" i="42836"/>
  <c r="A27" i="42836"/>
  <c r="A25" i="42836"/>
  <c r="A22" i="42836"/>
  <c r="A21" i="42836"/>
  <c r="A20" i="42836"/>
  <c r="A19" i="42836"/>
  <c r="A18" i="42836"/>
  <c r="A17" i="42836"/>
  <c r="A16" i="42836"/>
  <c r="A14" i="42836"/>
  <c r="A13" i="42836"/>
  <c r="A12" i="42836"/>
  <c r="A11" i="42836"/>
  <c r="A10" i="42836"/>
  <c r="A9" i="42836"/>
  <c r="A8" i="42836"/>
  <c r="I2" i="42836"/>
  <c r="C2" i="42836"/>
  <c r="A102" i="42835"/>
  <c r="A101" i="42835"/>
  <c r="A85" i="42835"/>
  <c r="A84" i="42835"/>
  <c r="A82" i="42835"/>
  <c r="A81" i="42835"/>
  <c r="A80" i="42835"/>
  <c r="A79" i="42835"/>
  <c r="A77" i="42835"/>
  <c r="A100" i="42835"/>
  <c r="A75" i="42835"/>
  <c r="A71" i="42835"/>
  <c r="A67" i="42835"/>
  <c r="A52" i="42835"/>
  <c r="A46" i="42835"/>
  <c r="A45" i="42835"/>
  <c r="A41" i="42835"/>
  <c r="A39" i="42835"/>
  <c r="A38" i="42835"/>
  <c r="A37" i="42835"/>
  <c r="A35" i="42835"/>
  <c r="A34" i="42835"/>
  <c r="A33" i="42835"/>
  <c r="A32" i="42835"/>
  <c r="A31" i="42835"/>
  <c r="A30" i="42835"/>
  <c r="A29" i="42835"/>
  <c r="A28" i="42835"/>
  <c r="A27" i="42835"/>
  <c r="A25" i="42835"/>
  <c r="A22" i="42835"/>
  <c r="A21" i="42835"/>
  <c r="A20" i="42835"/>
  <c r="A19" i="42835"/>
  <c r="A18" i="42835"/>
  <c r="A17" i="42835"/>
  <c r="A16" i="42835"/>
  <c r="A14" i="42835"/>
  <c r="A13" i="42835"/>
  <c r="A12" i="42835"/>
  <c r="A11" i="42835"/>
  <c r="A10" i="42835"/>
  <c r="A9" i="42835"/>
  <c r="A8" i="42835"/>
  <c r="I2" i="42835"/>
  <c r="C2" i="42835"/>
  <c r="A102" i="42833"/>
  <c r="A101" i="42833"/>
  <c r="A85" i="42833"/>
  <c r="A84" i="42833"/>
  <c r="A82" i="42833"/>
  <c r="A81" i="42833"/>
  <c r="A80" i="42833"/>
  <c r="A79" i="42833"/>
  <c r="A77" i="42833"/>
  <c r="A100" i="42833"/>
  <c r="A75" i="42833"/>
  <c r="A71" i="42833"/>
  <c r="A67" i="42833"/>
  <c r="A52" i="42833"/>
  <c r="A46" i="42833"/>
  <c r="A45" i="42833"/>
  <c r="A41" i="42833"/>
  <c r="A39" i="42833"/>
  <c r="A38" i="42833"/>
  <c r="A37" i="42833"/>
  <c r="A35" i="42833"/>
  <c r="A34" i="42833"/>
  <c r="A33" i="42833"/>
  <c r="A32" i="42833"/>
  <c r="A31" i="42833"/>
  <c r="A30" i="42833"/>
  <c r="A29" i="42833"/>
  <c r="A28" i="42833"/>
  <c r="A27" i="42833"/>
  <c r="A25" i="42833"/>
  <c r="A22" i="42833"/>
  <c r="A21" i="42833"/>
  <c r="A20" i="42833"/>
  <c r="A19" i="42833"/>
  <c r="A18" i="42833"/>
  <c r="A17" i="42833"/>
  <c r="A16" i="42833"/>
  <c r="A14" i="42833"/>
  <c r="A13" i="42833"/>
  <c r="A12" i="42833"/>
  <c r="A11" i="42833"/>
  <c r="A10" i="42833"/>
  <c r="A8" i="42833"/>
  <c r="I2" i="42833"/>
  <c r="C2" i="42833"/>
  <c r="A8" i="42713"/>
  <c r="AE25" i="42812"/>
  <c r="AF25" i="42812"/>
  <c r="AF41" i="42812"/>
  <c r="AF32" i="42812"/>
  <c r="AE32" i="42812"/>
  <c r="AF29" i="42812"/>
  <c r="AF30" i="42812"/>
  <c r="AE31" i="42812"/>
  <c r="AF28" i="42812"/>
  <c r="AE35" i="42812"/>
  <c r="AF39" i="42812"/>
  <c r="AE38" i="42812"/>
  <c r="AE37" i="42812"/>
  <c r="AE36" i="42812"/>
  <c r="AE27" i="42812"/>
  <c r="AE28" i="42812"/>
  <c r="AE41" i="42812"/>
  <c r="AF26" i="42812"/>
  <c r="AF40" i="42812"/>
  <c r="AF35" i="42812"/>
  <c r="AE29" i="42812"/>
  <c r="AF37" i="42812"/>
  <c r="AE26" i="42812"/>
  <c r="AE33" i="42812"/>
  <c r="AE34" i="42812"/>
  <c r="AE40" i="42812"/>
  <c r="AF27" i="42812"/>
  <c r="AE30" i="42812"/>
  <c r="AF33" i="42812"/>
  <c r="AF36" i="42812"/>
  <c r="AF34" i="42812"/>
  <c r="AE39" i="42812"/>
  <c r="AF38" i="42812"/>
  <c r="AF31" i="42812"/>
  <c r="BA45" i="42812" l="1"/>
  <c r="AX45" i="42812"/>
  <c r="BB45" i="42812"/>
  <c r="AZ45" i="42812"/>
  <c r="AU45" i="42812"/>
  <c r="AY45" i="42812"/>
  <c r="AW45" i="42812"/>
  <c r="CI36" i="42812"/>
  <c r="CI41" i="42812"/>
  <c r="CI38" i="42812"/>
  <c r="CI29" i="42812"/>
  <c r="CI30" i="42812"/>
  <c r="CI26" i="42812"/>
  <c r="CI27" i="42812"/>
  <c r="CI33" i="42812"/>
  <c r="CI34" i="42812"/>
  <c r="CI28" i="42812"/>
  <c r="CI39" i="42812"/>
  <c r="CI40" i="42812"/>
  <c r="CI35" i="42812"/>
  <c r="CI31" i="42812"/>
  <c r="CI37" i="42812"/>
  <c r="CI32" i="42812"/>
  <c r="CI25" i="42812"/>
  <c r="AD39" i="42812"/>
  <c r="AD41" i="42812"/>
  <c r="AD38" i="42812"/>
  <c r="AD29" i="42812"/>
  <c r="AD26" i="42812"/>
  <c r="AD34" i="42812"/>
  <c r="AD27" i="42812"/>
  <c r="AD30" i="42812"/>
  <c r="AD32" i="42812"/>
  <c r="AD37" i="42812"/>
  <c r="AD28" i="42812"/>
  <c r="AD33" i="42812"/>
  <c r="AD25" i="42812"/>
  <c r="AD35" i="42812"/>
  <c r="AD40" i="42812"/>
  <c r="AD31" i="42812"/>
  <c r="AD36" i="42812"/>
  <c r="A9" i="42713"/>
  <c r="A52" i="42713"/>
  <c r="A102" i="42713"/>
  <c r="A101" i="42713"/>
  <c r="A71" i="42713"/>
  <c r="A70" i="42713"/>
  <c r="A67" i="42713"/>
  <c r="A46" i="42713"/>
  <c r="A45" i="42713"/>
  <c r="A44" i="42713"/>
  <c r="A39" i="42713"/>
  <c r="A38" i="42713"/>
  <c r="A37" i="42713"/>
  <c r="A35" i="42713"/>
  <c r="A33" i="42713"/>
  <c r="A32" i="42713"/>
  <c r="A31" i="42713"/>
  <c r="A30" i="42713"/>
  <c r="A29" i="42713"/>
  <c r="A28" i="42713"/>
  <c r="A27" i="42713"/>
  <c r="A25" i="42713"/>
  <c r="A22" i="42713"/>
  <c r="A21" i="42713"/>
  <c r="A20" i="42713"/>
  <c r="A19" i="42713"/>
  <c r="A18" i="42713"/>
  <c r="A17" i="42713"/>
  <c r="A16" i="42713"/>
  <c r="A14" i="42713"/>
  <c r="A13" i="42713"/>
  <c r="A12" i="42713"/>
  <c r="A11" i="42713"/>
  <c r="A10" i="42713"/>
  <c r="D5" i="42792" l="1"/>
  <c r="AQ44" i="42812" l="1"/>
  <c r="AR44" i="42812"/>
  <c r="D4" i="42812"/>
  <c r="D5" i="42812"/>
  <c r="D6" i="42812"/>
  <c r="D7" i="42812"/>
  <c r="D8" i="42812"/>
  <c r="D9" i="42812"/>
  <c r="D10" i="42812"/>
  <c r="D11" i="42812"/>
  <c r="D12" i="42812"/>
  <c r="AR45" i="42812" l="1"/>
  <c r="L88" i="42790" s="1"/>
  <c r="AQ45" i="42812"/>
  <c r="L87" i="42790" s="1"/>
  <c r="B41" i="42812"/>
  <c r="B40" i="42812"/>
  <c r="B39" i="42812"/>
  <c r="B38" i="42812"/>
  <c r="B37" i="42812"/>
  <c r="B36" i="42812"/>
  <c r="B35" i="42812"/>
  <c r="B34" i="42812"/>
  <c r="B33" i="42812"/>
  <c r="B32" i="42812"/>
  <c r="B31" i="42812"/>
  <c r="B30" i="42812"/>
  <c r="B29" i="42812"/>
  <c r="B28" i="42812"/>
  <c r="B27" i="42812"/>
  <c r="B26" i="42812"/>
  <c r="B25" i="42812"/>
  <c r="B24" i="42812"/>
  <c r="B23" i="42812"/>
  <c r="B22" i="42812"/>
  <c r="I2" i="42713"/>
  <c r="C2" i="42713"/>
  <c r="L22" i="42812"/>
  <c r="AI22" i="42812"/>
  <c r="AI43" i="42812" l="1"/>
  <c r="AI42" i="42812"/>
  <c r="AI45" i="42812" l="1"/>
  <c r="AI44" i="42812"/>
  <c r="AU44" i="42812"/>
  <c r="BA44" i="42812"/>
  <c r="L97" i="42790" s="1"/>
  <c r="AV44" i="42812"/>
  <c r="L92" i="42790" s="1"/>
  <c r="AZ44" i="42812"/>
  <c r="L96" i="42790" s="1"/>
  <c r="AX44" i="42812"/>
  <c r="L94" i="42790" s="1"/>
  <c r="BB44" i="42812"/>
  <c r="L98" i="42790" s="1"/>
  <c r="AT44" i="42812"/>
  <c r="AW44" i="42812"/>
  <c r="L93" i="42790" s="1"/>
  <c r="AS44" i="42812"/>
  <c r="AY44" i="42812"/>
  <c r="L95" i="42790" s="1"/>
  <c r="L91" i="42790" l="1"/>
  <c r="AT45" i="42812"/>
  <c r="L90" i="42790" s="1"/>
  <c r="AS45" i="42812"/>
  <c r="L89" i="42790" s="1"/>
  <c r="L79" i="42790"/>
  <c r="A9" i="42833"/>
  <c r="AP44" i="42812" l="1"/>
  <c r="M621" i="42812"/>
  <c r="N621" i="42812" s="1"/>
  <c r="M591" i="42812" s="1"/>
  <c r="N591" i="42812" s="1"/>
  <c r="M561" i="42812" s="1"/>
  <c r="N561" i="42812" s="1"/>
  <c r="M531" i="42812" s="1"/>
  <c r="N531" i="42812" s="1"/>
  <c r="M501" i="42812" s="1"/>
  <c r="N501" i="42812" s="1"/>
  <c r="M471" i="42812" s="1"/>
  <c r="N471" i="42812" s="1"/>
  <c r="M441" i="42812" s="1"/>
  <c r="N441" i="42812" s="1"/>
  <c r="M411" i="42812" s="1"/>
  <c r="N411" i="42812" s="1"/>
  <c r="M381" i="42812" s="1"/>
  <c r="N381" i="42812" s="1"/>
  <c r="M351" i="42812" s="1"/>
  <c r="N351" i="42812" s="1"/>
  <c r="M321" i="42812" s="1"/>
  <c r="N321" i="42812" s="1"/>
  <c r="M291" i="42812" s="1"/>
  <c r="N291" i="42812" s="1"/>
  <c r="M261" i="42812" s="1"/>
  <c r="N261" i="42812" s="1"/>
  <c r="M231" i="42812" s="1"/>
  <c r="N231" i="42812" s="1"/>
  <c r="M201" i="42812" s="1"/>
  <c r="N201" i="42812" s="1"/>
  <c r="M171" i="42812" s="1"/>
  <c r="N171" i="42812" s="1"/>
  <c r="M141" i="42812" s="1"/>
  <c r="N141" i="42812" s="1"/>
  <c r="M111" i="42812" s="1"/>
  <c r="N111" i="42812" s="1"/>
  <c r="M81" i="42812" l="1"/>
  <c r="N81" i="42812" s="1"/>
  <c r="F25" i="42790"/>
  <c r="E25" i="42790"/>
  <c r="E44" i="42790" s="1"/>
  <c r="M51" i="42812"/>
  <c r="F24" i="42790"/>
  <c r="K30" i="42790"/>
  <c r="AP45" i="42812"/>
  <c r="M30" i="42790" s="1"/>
  <c r="F44" i="42790" l="1"/>
  <c r="L86" i="42790"/>
  <c r="L61" i="42790"/>
  <c r="K381" i="42812" l="1" a="1"/>
  <c r="K381" i="42812" s="1"/>
  <c r="L261" i="42812"/>
  <c r="K471" i="42812" a="1"/>
  <c r="K471" i="42812" s="1"/>
  <c r="K591" i="42812" a="1"/>
  <c r="K591" i="42812" s="1"/>
  <c r="L501" i="42812"/>
  <c r="K531" i="42812" a="1"/>
  <c r="K531" i="42812" s="1"/>
  <c r="K231" i="42812" a="1"/>
  <c r="K231" i="42812" s="1"/>
  <c r="L111" i="42812"/>
  <c r="K561" i="42812" a="1"/>
  <c r="K561" i="42812" s="1"/>
  <c r="L621" i="42812"/>
  <c r="L171" i="42812"/>
  <c r="L291" i="42812"/>
  <c r="L201" i="42812"/>
  <c r="L81" i="42812"/>
  <c r="L411" i="42812"/>
  <c r="K321" i="42812" a="1"/>
  <c r="K321" i="42812" s="1"/>
  <c r="L141" i="42812"/>
  <c r="L441" i="42812"/>
  <c r="L351" i="42812"/>
  <c r="L51" i="42812" l="1"/>
  <c r="L561" i="42812"/>
  <c r="L231" i="42812"/>
  <c r="K141" i="42812" a="1"/>
  <c r="K141" i="42812" s="1"/>
  <c r="K291" i="42812" a="1"/>
  <c r="K291" i="42812" s="1"/>
  <c r="L531" i="42812"/>
  <c r="L591" i="42812"/>
  <c r="L471" i="42812"/>
  <c r="K351" i="42812" a="1"/>
  <c r="K351" i="42812" s="1"/>
  <c r="K441" i="42812" a="1"/>
  <c r="K441" i="42812" s="1"/>
  <c r="L321" i="42812"/>
  <c r="K621" i="42812" a="1"/>
  <c r="K621" i="42812" s="1"/>
  <c r="K411" i="42812" a="1"/>
  <c r="K411" i="42812" s="1"/>
  <c r="K201" i="42812" a="1"/>
  <c r="K201" i="42812" s="1"/>
  <c r="K261" i="42812" a="1"/>
  <c r="K261" i="42812" s="1"/>
  <c r="L381" i="42812"/>
  <c r="K501" i="42812" a="1"/>
  <c r="K171" i="42812" a="1"/>
  <c r="K111" i="42812" a="1"/>
  <c r="K81" i="42812" a="1"/>
  <c r="K501" i="42812" l="1"/>
  <c r="K171" i="42812"/>
  <c r="K111" i="42812"/>
  <c r="K81" i="42812"/>
  <c r="M31" i="42812"/>
  <c r="O5" i="42713" a="1"/>
  <c r="AE22" i="42812"/>
  <c r="D26" i="42812"/>
  <c r="BL34" i="42812"/>
  <c r="O34" i="42812"/>
  <c r="L5" i="42847" a="1"/>
  <c r="Z41" i="42812"/>
  <c r="O5" i="42849" a="1"/>
  <c r="M23" i="42812"/>
  <c r="BD22" i="42812"/>
  <c r="X28" i="42812"/>
  <c r="U27" i="42812"/>
  <c r="O111" i="42812" a="1"/>
  <c r="Y38" i="42812"/>
  <c r="U29" i="42812"/>
  <c r="BD30" i="42812"/>
  <c r="V26" i="42812"/>
  <c r="BW29" i="42812"/>
  <c r="D24" i="42812"/>
  <c r="BJ33" i="42812"/>
  <c r="BT39" i="42812"/>
  <c r="G25" i="42812"/>
  <c r="M24" i="42812"/>
  <c r="Z35" i="42812"/>
  <c r="G33" i="42812"/>
  <c r="G38" i="42812"/>
  <c r="BT27" i="42812"/>
  <c r="N29" i="42812"/>
  <c r="J25" i="42812"/>
  <c r="BH39" i="42812"/>
  <c r="N23" i="42812"/>
  <c r="BH32" i="42812"/>
  <c r="R22" i="42812"/>
  <c r="N34" i="42812"/>
  <c r="D41" i="42812"/>
  <c r="BM40" i="42812"/>
  <c r="N24" i="42812"/>
  <c r="H34" i="42812"/>
  <c r="X41" i="42812"/>
  <c r="G37" i="42812"/>
  <c r="BL28" i="42812"/>
  <c r="H28" i="42812"/>
  <c r="L5" i="42840" a="1"/>
  <c r="U34" i="42812"/>
  <c r="W36" i="42812"/>
  <c r="AA41" i="42812"/>
  <c r="O23" i="42812"/>
  <c r="BX40" i="42812"/>
  <c r="AC29" i="42812"/>
  <c r="O5" i="42838" a="1"/>
  <c r="BV41" i="42812"/>
  <c r="BQ37" i="42812"/>
  <c r="BP41" i="42812"/>
  <c r="BN25" i="42812"/>
  <c r="BI33" i="42812"/>
  <c r="W41" i="42812"/>
  <c r="BQ38" i="42812"/>
  <c r="E5" i="42847" a="1"/>
  <c r="F23" i="42812"/>
  <c r="O261" i="42812" a="1"/>
  <c r="L37" i="42812"/>
  <c r="BQ29" i="42812"/>
  <c r="AC35" i="42812"/>
  <c r="E5" i="42840" a="1"/>
  <c r="M38" i="42812"/>
  <c r="BH33" i="42812"/>
  <c r="M37" i="42812"/>
  <c r="X34" i="42812"/>
  <c r="V32" i="42812"/>
  <c r="W37" i="42812"/>
  <c r="G34" i="42812"/>
  <c r="F25" i="42812"/>
  <c r="T22" i="42812"/>
  <c r="N32" i="42812"/>
  <c r="BD31" i="42812"/>
  <c r="W30" i="42812"/>
  <c r="BL22" i="42812"/>
  <c r="M36" i="42812"/>
  <c r="E5" i="42838" a="1"/>
  <c r="X27" i="42812"/>
  <c r="BT41" i="42812"/>
  <c r="AC22" i="42812"/>
  <c r="E5" i="42713" a="1"/>
  <c r="W33" i="42812"/>
  <c r="E39" i="42812"/>
  <c r="P36" i="42812"/>
  <c r="O5" i="42835" a="1"/>
  <c r="BU37" i="42812"/>
  <c r="BP38" i="42812"/>
  <c r="AA36" i="42812"/>
  <c r="O591" i="42812" a="1"/>
  <c r="N25" i="42812"/>
  <c r="O5" i="42852" a="1"/>
  <c r="J35" i="42812"/>
  <c r="O441" i="42812" a="1"/>
  <c r="J26" i="42812"/>
  <c r="BP25" i="42812"/>
  <c r="J34" i="42812"/>
  <c r="J33" i="42812"/>
  <c r="BN37" i="42812"/>
  <c r="X30" i="42812"/>
  <c r="BU26" i="42812"/>
  <c r="G36" i="42812"/>
  <c r="O351" i="42812" a="1"/>
  <c r="BT34" i="42812"/>
  <c r="L36" i="42812"/>
  <c r="BX39" i="42812"/>
  <c r="E26" i="42812"/>
  <c r="AC31" i="42812"/>
  <c r="L30" i="42812"/>
  <c r="BT36" i="42812"/>
  <c r="H26" i="42812"/>
  <c r="BI25" i="42812"/>
  <c r="BU24" i="42812"/>
  <c r="D35" i="42812"/>
  <c r="Z38" i="42812"/>
  <c r="BI30" i="42812"/>
  <c r="AA31" i="42812"/>
  <c r="L41" i="42812"/>
  <c r="T37" i="42812"/>
  <c r="D39" i="42812"/>
  <c r="BT38" i="42812"/>
  <c r="O381" i="42812" a="1"/>
  <c r="E33" i="42812"/>
  <c r="T36" i="42812"/>
  <c r="X24" i="42812"/>
  <c r="L5" i="42845" a="1"/>
  <c r="BI26" i="42812"/>
  <c r="AC32" i="42812"/>
  <c r="W38" i="42812"/>
  <c r="BV27" i="42812"/>
  <c r="E5" i="42849" a="1"/>
  <c r="F37" i="42812"/>
  <c r="J30" i="42812"/>
  <c r="BM25" i="42812"/>
  <c r="G40" i="42812"/>
  <c r="H31" i="42812"/>
  <c r="AF24" i="42812"/>
  <c r="BQ39" i="42812"/>
  <c r="BQ41" i="42812"/>
  <c r="BD27" i="42812"/>
  <c r="F34" i="42812"/>
  <c r="G32" i="42812"/>
  <c r="BS22" i="42812"/>
  <c r="X29" i="42812"/>
  <c r="BI35" i="42812"/>
  <c r="Z34" i="42812"/>
  <c r="BJ41" i="42812"/>
  <c r="BU28" i="42812"/>
  <c r="H32" i="42812"/>
  <c r="BH27" i="42812"/>
  <c r="H37" i="42812"/>
  <c r="V24" i="42812"/>
  <c r="O5" i="42839" a="1"/>
  <c r="BD35" i="42812"/>
  <c r="F27" i="42812"/>
  <c r="AC30" i="42812"/>
  <c r="N37" i="42812"/>
  <c r="O5" i="42837" a="1"/>
  <c r="O25" i="42812"/>
  <c r="F24" i="42812"/>
  <c r="AC33" i="42812"/>
  <c r="BX36" i="42812"/>
  <c r="O501" i="42812" a="1"/>
  <c r="M33" i="42812"/>
  <c r="J40" i="42812"/>
  <c r="L5" i="42839" a="1"/>
  <c r="AA23" i="42812"/>
  <c r="F31" i="42812"/>
  <c r="AA24" i="42812"/>
  <c r="BF22" i="42812"/>
  <c r="BD25" i="42812"/>
  <c r="L5" i="42835" a="1"/>
  <c r="G30" i="42812"/>
  <c r="BW26" i="42812"/>
  <c r="G27" i="42812"/>
  <c r="L5" i="42837" a="1"/>
  <c r="AE23" i="42812"/>
  <c r="BQ32" i="42812"/>
  <c r="Y26" i="42812"/>
  <c r="O411" i="42812" a="1"/>
  <c r="BX25" i="42812"/>
  <c r="X25" i="42812"/>
  <c r="BT30" i="42812"/>
  <c r="T31" i="42812"/>
  <c r="BU27" i="42812"/>
  <c r="BI39" i="42812"/>
  <c r="BQ34" i="42812"/>
  <c r="U32" i="42812"/>
  <c r="BP26" i="42812"/>
  <c r="BN39" i="42812"/>
  <c r="AA33" i="42812"/>
  <c r="BN33" i="42812"/>
  <c r="N26" i="42812"/>
  <c r="E27" i="42812"/>
  <c r="M39" i="42812"/>
  <c r="BP35" i="42812"/>
  <c r="X26" i="42812"/>
  <c r="AC39" i="42812"/>
  <c r="N41" i="42812"/>
  <c r="BL40" i="42812"/>
  <c r="BI29" i="42812"/>
  <c r="E5" i="42839" a="1"/>
  <c r="Y22" i="42812"/>
  <c r="BU34" i="42812"/>
  <c r="L5" i="42843" a="1"/>
  <c r="J39" i="42812"/>
  <c r="AA32" i="42812"/>
  <c r="BX26" i="42812"/>
  <c r="BI28" i="42812"/>
  <c r="E34" i="42812"/>
  <c r="BJ31" i="42812"/>
  <c r="BH26" i="42812"/>
  <c r="BV39" i="42812"/>
  <c r="H23" i="42812"/>
  <c r="N40" i="42812"/>
  <c r="BM39" i="42812"/>
  <c r="F33" i="42812"/>
  <c r="O141" i="42812" a="1"/>
  <c r="F26" i="42812"/>
  <c r="BH40" i="42812"/>
  <c r="O5" i="42841" a="1"/>
  <c r="P37" i="42812"/>
  <c r="Y25" i="42812"/>
  <c r="O26" i="42812"/>
  <c r="BN41" i="42812"/>
  <c r="U24" i="42812"/>
  <c r="BV22" i="42812"/>
  <c r="BQ30" i="42812"/>
  <c r="Z37" i="42812"/>
  <c r="BW22" i="42812"/>
  <c r="BL26" i="42812"/>
  <c r="BJ38" i="42812"/>
  <c r="V34" i="42812"/>
  <c r="Z22" i="42812"/>
  <c r="BW41" i="42812"/>
  <c r="BP32" i="42812"/>
  <c r="BJ36" i="42812"/>
  <c r="BT32" i="42812"/>
  <c r="O41" i="42812"/>
  <c r="E5" i="42846" a="1"/>
  <c r="H30" i="42812"/>
  <c r="D38" i="42812"/>
  <c r="BL31" i="42812"/>
  <c r="J36" i="42812"/>
  <c r="L33" i="42812"/>
  <c r="O561" i="42812" a="1"/>
  <c r="D34" i="42812"/>
  <c r="BP23" i="42812"/>
  <c r="BL24" i="42812"/>
  <c r="BN31" i="42812"/>
  <c r="P33" i="42812"/>
  <c r="E5" i="42848" a="1"/>
  <c r="O5" i="42845" a="1"/>
  <c r="G28" i="42812"/>
  <c r="E23" i="42812"/>
  <c r="O5" i="42851" a="1"/>
  <c r="BI34" i="42812"/>
  <c r="L24" i="42812"/>
  <c r="U41" i="42812"/>
  <c r="U26" i="42812"/>
  <c r="D36" i="42812"/>
  <c r="Y30" i="42812"/>
  <c r="M26" i="42812"/>
  <c r="P32" i="42812"/>
  <c r="BM23" i="42812"/>
  <c r="T32" i="42812"/>
  <c r="BU29" i="42812"/>
  <c r="U22" i="42812"/>
  <c r="O5" i="42843" a="1"/>
  <c r="Y29" i="42812"/>
  <c r="Z31" i="42812"/>
  <c r="T29" i="42812"/>
  <c r="V30" i="42812"/>
  <c r="BP39" i="42812"/>
  <c r="BQ40" i="42812"/>
  <c r="BX34" i="42812"/>
  <c r="X32" i="42812"/>
  <c r="E38" i="42812"/>
  <c r="D25" i="42812"/>
  <c r="L5" i="42852" a="1"/>
  <c r="BU32" i="42812"/>
  <c r="BQ35" i="42812"/>
  <c r="BD40" i="42812"/>
  <c r="E5" i="42845" a="1"/>
  <c r="L40" i="42812"/>
  <c r="P26" i="42812"/>
  <c r="L5" i="42713" a="1"/>
  <c r="BI24" i="42812"/>
  <c r="E5" i="42851" a="1"/>
  <c r="V41" i="42812"/>
  <c r="BV37" i="42812"/>
  <c r="BW31" i="42812"/>
  <c r="BL37" i="42812"/>
  <c r="AA27" i="42812"/>
  <c r="M22" i="42812"/>
  <c r="BJ25" i="42812"/>
  <c r="E5" i="42835" a="1"/>
  <c r="Y28" i="42812"/>
  <c r="T40" i="42812"/>
  <c r="W26" i="42812"/>
  <c r="AA40" i="42812"/>
  <c r="X36" i="42812"/>
  <c r="BV28" i="42812"/>
  <c r="T25" i="42812"/>
  <c r="BS28" i="42812"/>
  <c r="Y39" i="42812"/>
  <c r="BM34" i="42812"/>
  <c r="BH23" i="42812"/>
  <c r="V38" i="42812"/>
  <c r="BM33" i="42812"/>
  <c r="V28" i="42812"/>
  <c r="L32" i="42812"/>
  <c r="Y37" i="42812"/>
  <c r="Y40" i="42812"/>
  <c r="BU33" i="42812"/>
  <c r="J29" i="42812"/>
  <c r="BQ27" i="42812"/>
  <c r="BS25" i="42812"/>
  <c r="BH31" i="42812"/>
  <c r="BM28" i="42812"/>
  <c r="W28" i="42812"/>
  <c r="O5" i="42833" a="1"/>
  <c r="O35" i="42812"/>
  <c r="BD37" i="42812"/>
  <c r="BD29" i="42812"/>
  <c r="T24" i="42812"/>
  <c r="J32" i="42812"/>
  <c r="BT29" i="42812"/>
  <c r="BV31" i="42812"/>
  <c r="BV25" i="42812"/>
  <c r="BD38" i="42812"/>
  <c r="D37" i="42812"/>
  <c r="BH22" i="42812"/>
  <c r="J41" i="42812"/>
  <c r="T23" i="42812"/>
  <c r="O5" i="42850" a="1"/>
  <c r="BU39" i="42812"/>
  <c r="BS38" i="42812"/>
  <c r="P35" i="42812"/>
  <c r="BJ32" i="42812"/>
  <c r="X35" i="42812"/>
  <c r="P24" i="42812"/>
  <c r="BQ26" i="42812"/>
  <c r="T30" i="42812"/>
  <c r="O37" i="42812"/>
  <c r="X22" i="42812"/>
  <c r="BV29" i="42812"/>
  <c r="BX33" i="42812"/>
  <c r="M40" i="42812"/>
  <c r="BM22" i="42812"/>
  <c r="J28" i="42812"/>
  <c r="T35" i="42812"/>
  <c r="H33" i="42812"/>
  <c r="E5" i="42850" a="1"/>
  <c r="BJ30" i="42812"/>
  <c r="BD26" i="42812"/>
  <c r="BW23" i="42812"/>
  <c r="D22" i="42812"/>
  <c r="W24" i="42812"/>
  <c r="T38" i="42812"/>
  <c r="O5" i="42848" a="1"/>
  <c r="BP40" i="42812"/>
  <c r="BQ33" i="42812"/>
  <c r="H40" i="42812"/>
  <c r="V36" i="42812"/>
  <c r="AC41" i="42812"/>
  <c r="O321" i="42812" a="1"/>
  <c r="F35" i="42812"/>
  <c r="AA25" i="42812"/>
  <c r="W31" i="42812"/>
  <c r="Z29" i="42812"/>
  <c r="L39" i="42812"/>
  <c r="P29" i="42812"/>
  <c r="BH24" i="42812"/>
  <c r="L5" i="42851" a="1"/>
  <c r="L31" i="42812"/>
  <c r="AA28" i="42812"/>
  <c r="BH38" i="42812"/>
  <c r="V33" i="42812"/>
  <c r="BU35" i="42812"/>
  <c r="BV32" i="42812"/>
  <c r="P23" i="42812"/>
  <c r="BM24" i="42812"/>
  <c r="W25" i="42812"/>
  <c r="BD28" i="42812"/>
  <c r="E24" i="42812"/>
  <c r="BQ36" i="42812"/>
  <c r="BW40" i="42812"/>
  <c r="H35" i="42812"/>
  <c r="BH30" i="42812"/>
  <c r="P41" i="42812"/>
  <c r="T41" i="42812"/>
  <c r="G35" i="42812"/>
  <c r="BV26" i="42812"/>
  <c r="BH41" i="42812"/>
  <c r="BW37" i="42812"/>
  <c r="BS26" i="42812"/>
  <c r="O27" i="42812"/>
  <c r="BW39" i="42812"/>
  <c r="W27" i="42812"/>
  <c r="J38" i="42812"/>
  <c r="P31" i="42812"/>
  <c r="L28" i="42812"/>
  <c r="BL39" i="42812"/>
  <c r="BX35" i="42812"/>
  <c r="F30" i="42812"/>
  <c r="H36" i="42812"/>
  <c r="T33" i="42812"/>
  <c r="E41" i="42812"/>
  <c r="BP29" i="42812"/>
  <c r="O231" i="42812" a="1"/>
  <c r="BN40" i="42812"/>
  <c r="BI23" i="42812"/>
  <c r="X39" i="42812"/>
  <c r="BM41" i="42812"/>
  <c r="N27" i="42812"/>
  <c r="BV34" i="42812"/>
  <c r="T28" i="42812"/>
  <c r="BM37" i="42812"/>
  <c r="L34" i="42812"/>
  <c r="BJ22" i="42812"/>
  <c r="L25" i="42812"/>
  <c r="O531" i="42812" a="1"/>
  <c r="V31" i="42812"/>
  <c r="U37" i="42812"/>
  <c r="D28" i="42812"/>
  <c r="BM26" i="42812"/>
  <c r="AC24" i="42812"/>
  <c r="H25" i="42812"/>
  <c r="BS32" i="42812"/>
  <c r="BI37" i="42812"/>
  <c r="O5" i="42836" a="1"/>
  <c r="F40" i="42812"/>
  <c r="M28" i="42812"/>
  <c r="G31" i="42812"/>
  <c r="BP34" i="42812"/>
  <c r="BJ34" i="42812"/>
  <c r="BI38" i="42812"/>
  <c r="BJ39" i="42812"/>
  <c r="E35" i="42812"/>
  <c r="BW38" i="42812"/>
  <c r="AC37" i="42812"/>
  <c r="BU22" i="42812"/>
  <c r="X23" i="42812"/>
  <c r="W34" i="42812"/>
  <c r="BX30" i="42812"/>
  <c r="J23" i="42812"/>
  <c r="Y33" i="42812"/>
  <c r="BU25" i="42812"/>
  <c r="BH28" i="42812"/>
  <c r="AF23" i="42812"/>
  <c r="V23" i="42812"/>
  <c r="BI41" i="42812"/>
  <c r="U25" i="42812"/>
  <c r="AC38" i="42812"/>
  <c r="AC27" i="42812"/>
  <c r="P25" i="42812"/>
  <c r="BJ23" i="42812"/>
  <c r="V29" i="42812"/>
  <c r="L35" i="42812"/>
  <c r="BU30" i="42812"/>
  <c r="BS35" i="42812"/>
  <c r="F36" i="42812"/>
  <c r="E5" i="42852" a="1"/>
  <c r="BH25" i="42812"/>
  <c r="BV36" i="42812"/>
  <c r="BX41" i="42812"/>
  <c r="T27" i="42812"/>
  <c r="BX27" i="42812"/>
  <c r="BQ28" i="42812"/>
  <c r="Z33" i="42812"/>
  <c r="BH34" i="42812"/>
  <c r="BX31" i="42812"/>
  <c r="O171" i="42812" a="1"/>
  <c r="BV33" i="42812"/>
  <c r="BV23" i="42812"/>
  <c r="O5" i="42844" a="1"/>
  <c r="BI27" i="42812"/>
  <c r="U30" i="42812"/>
  <c r="BP28" i="42812"/>
  <c r="BX29" i="42812"/>
  <c r="BV24" i="42812"/>
  <c r="O471" i="42812" a="1"/>
  <c r="E37" i="42812"/>
  <c r="O30" i="42812"/>
  <c r="AC23" i="42812"/>
  <c r="M27" i="42812"/>
  <c r="BT25" i="42812"/>
  <c r="F41" i="42812"/>
  <c r="BX23" i="42812"/>
  <c r="D29" i="42812"/>
  <c r="M41" i="42812"/>
  <c r="Z30" i="42812"/>
  <c r="Z26" i="42812"/>
  <c r="BU36" i="42812"/>
  <c r="N28" i="42812"/>
  <c r="E36" i="42812"/>
  <c r="BW35" i="42812"/>
  <c r="Z24" i="42812"/>
  <c r="BS24" i="42812"/>
  <c r="P38" i="42812"/>
  <c r="BJ29" i="42812"/>
  <c r="N39" i="42812"/>
  <c r="BN22" i="42812"/>
  <c r="E29" i="42812"/>
  <c r="BD39" i="42812"/>
  <c r="BN24" i="42812"/>
  <c r="O201" i="42812" a="1"/>
  <c r="BD34" i="42812"/>
  <c r="V25" i="42812"/>
  <c r="BP27" i="42812"/>
  <c r="L5" i="42849" a="1"/>
  <c r="AA38" i="42812"/>
  <c r="O5" i="42846" a="1"/>
  <c r="T39" i="42812"/>
  <c r="BJ35" i="42812"/>
  <c r="BD24" i="42812"/>
  <c r="J37" i="42812"/>
  <c r="BH35" i="42812"/>
  <c r="E5" i="42842" a="1"/>
  <c r="BD33" i="42812"/>
  <c r="L26" i="42812"/>
  <c r="D30" i="42812"/>
  <c r="N30" i="42812"/>
  <c r="V35" i="42812"/>
  <c r="O51" i="42812" a="1"/>
  <c r="BQ23" i="42812"/>
  <c r="AC25" i="42812"/>
  <c r="O5" i="42842" a="1"/>
  <c r="M34" i="42812"/>
  <c r="BT33" i="42812"/>
  <c r="T34" i="42812"/>
  <c r="G29" i="42812"/>
  <c r="P27" i="42812"/>
  <c r="L23" i="42812"/>
  <c r="BW33" i="42812"/>
  <c r="O39" i="42812"/>
  <c r="AA37" i="42812"/>
  <c r="BU41" i="42812"/>
  <c r="BV35" i="42812"/>
  <c r="AC40" i="42812"/>
  <c r="BS30" i="42812"/>
  <c r="BP37" i="42812"/>
  <c r="AA39" i="42812"/>
  <c r="BX22" i="42812"/>
  <c r="BS27" i="42812"/>
  <c r="N22" i="42812"/>
  <c r="L5" i="42846" a="1"/>
  <c r="H24" i="42812"/>
  <c r="BT35" i="42812"/>
  <c r="W39" i="42812"/>
  <c r="Z32" i="42812"/>
  <c r="E5" i="42833" a="1"/>
  <c r="BW28" i="42812"/>
  <c r="J31" i="42812"/>
  <c r="L29" i="42812"/>
  <c r="U28" i="42812"/>
  <c r="G23" i="42812"/>
  <c r="E31" i="42812"/>
  <c r="W29" i="42812"/>
  <c r="U35" i="42812"/>
  <c r="BD23" i="42812"/>
  <c r="E5" i="42844" a="1"/>
  <c r="J24" i="42812"/>
  <c r="BS41" i="42812"/>
  <c r="X37" i="42812"/>
  <c r="BS36" i="42812"/>
  <c r="Z40" i="42812"/>
  <c r="BS29" i="42812"/>
  <c r="BS34" i="42812"/>
  <c r="BT37" i="42812"/>
  <c r="J27" i="42812"/>
  <c r="BN30" i="42812"/>
  <c r="BU38" i="42812"/>
  <c r="BV38" i="42812"/>
  <c r="X40" i="42812"/>
  <c r="P40" i="42812"/>
  <c r="Y31" i="42812"/>
  <c r="BQ31" i="42812"/>
  <c r="BT26" i="42812"/>
  <c r="AE24" i="42812"/>
  <c r="AA35" i="42812"/>
  <c r="BX28" i="42812"/>
  <c r="E5" i="42836" a="1"/>
  <c r="H39" i="42812"/>
  <c r="BJ26" i="42812"/>
  <c r="U23" i="42812"/>
  <c r="BT23" i="42812"/>
  <c r="E5" i="42837" a="1"/>
  <c r="O36" i="42812"/>
  <c r="BS37" i="42812"/>
  <c r="O5" i="42840" a="1"/>
  <c r="BL41" i="42812"/>
  <c r="BM31" i="42812"/>
  <c r="U31" i="42812"/>
  <c r="P28" i="42812"/>
  <c r="BT31" i="42812"/>
  <c r="G41" i="42812"/>
  <c r="BU40" i="42812"/>
  <c r="BX37" i="42812"/>
  <c r="BW27" i="42812"/>
  <c r="V37" i="42812"/>
  <c r="U39" i="42812"/>
  <c r="BT22" i="42812"/>
  <c r="BP33" i="42812"/>
  <c r="V22" i="42812"/>
  <c r="F39" i="42812"/>
  <c r="BL25" i="42812"/>
  <c r="V39" i="42812"/>
  <c r="D27" i="42812"/>
  <c r="E5" i="42841" a="1"/>
  <c r="Z25" i="42812"/>
  <c r="AC26" i="42812"/>
  <c r="AA29" i="42812"/>
  <c r="AC36" i="42812"/>
  <c r="BS23" i="42812"/>
  <c r="G26" i="42812"/>
  <c r="M30" i="42812"/>
  <c r="BV40" i="42812"/>
  <c r="O29" i="42812"/>
  <c r="BX32" i="42812"/>
  <c r="BP31" i="42812"/>
  <c r="BP24" i="42812"/>
  <c r="L5" i="42836" a="1"/>
  <c r="D40" i="42812"/>
  <c r="W32" i="42812"/>
  <c r="Z28" i="42812"/>
  <c r="AA26" i="42812"/>
  <c r="O31" i="42812"/>
  <c r="N38" i="42812"/>
  <c r="H41" i="42812"/>
  <c r="E30" i="42812"/>
  <c r="BP36" i="42812"/>
  <c r="U33" i="42812"/>
  <c r="P30" i="42812"/>
  <c r="BT24" i="42812"/>
  <c r="N33" i="42812"/>
  <c r="BH37" i="42812"/>
  <c r="M29" i="42812"/>
  <c r="BQ24" i="42812"/>
  <c r="P34" i="42812"/>
  <c r="O33" i="42812"/>
  <c r="X31" i="42812"/>
  <c r="F28" i="42812"/>
  <c r="BS31" i="42812"/>
  <c r="BM27" i="42812"/>
  <c r="U38" i="42812"/>
  <c r="H27" i="42812"/>
  <c r="L5" i="42838" a="1"/>
  <c r="BU23" i="42812"/>
  <c r="D31" i="42812"/>
  <c r="BW32" i="42812"/>
  <c r="BQ25" i="42812"/>
  <c r="O291" i="42812" a="1"/>
  <c r="L5" i="42842" a="1"/>
  <c r="X33" i="42812"/>
  <c r="M32" i="42812"/>
  <c r="Z39" i="42812"/>
  <c r="Y24" i="42812"/>
  <c r="W35" i="42812"/>
  <c r="L5" i="42841" a="1"/>
  <c r="BL23" i="42812"/>
  <c r="O24" i="42812"/>
  <c r="BL27" i="42812"/>
  <c r="O40" i="42812"/>
  <c r="AA30" i="42812"/>
  <c r="AA34" i="42812"/>
  <c r="T26" i="42812"/>
  <c r="Y23" i="42812"/>
  <c r="BP30" i="42812"/>
  <c r="Y27" i="42812"/>
  <c r="U36" i="42812"/>
  <c r="BW24" i="42812"/>
  <c r="BX24" i="42812"/>
  <c r="BW30" i="42812"/>
  <c r="BI36" i="42812"/>
  <c r="W40" i="42812"/>
  <c r="AC34" i="42812"/>
  <c r="M25" i="42812"/>
  <c r="G39" i="42812"/>
  <c r="BN28" i="42812"/>
  <c r="AC28" i="42812"/>
  <c r="F32" i="42812"/>
  <c r="G24" i="42812"/>
  <c r="BH36" i="42812"/>
  <c r="AF22" i="42812"/>
  <c r="BI40" i="42812"/>
  <c r="N31" i="42812"/>
  <c r="BP22" i="42812"/>
  <c r="L5" i="42850" a="1"/>
  <c r="O5" i="42847" a="1"/>
  <c r="E5" i="42843" a="1"/>
  <c r="BW34" i="42812"/>
  <c r="BJ40" i="42812"/>
  <c r="BI32" i="42812"/>
  <c r="BW36" i="42812"/>
  <c r="BJ24" i="42812"/>
  <c r="F38" i="42812"/>
  <c r="O81" i="42812" a="1"/>
  <c r="BS39" i="42812"/>
  <c r="O22" i="42812"/>
  <c r="BX38" i="42812"/>
  <c r="P22" i="42812"/>
  <c r="L38" i="42812"/>
  <c r="E28" i="42812"/>
  <c r="O621" i="42812" a="1"/>
  <c r="BD36" i="42812"/>
  <c r="E25" i="42812"/>
  <c r="D33" i="42812"/>
  <c r="L27" i="42812"/>
  <c r="M35" i="42812"/>
  <c r="BH29" i="42812"/>
  <c r="Y32" i="42812"/>
  <c r="H29" i="42812"/>
  <c r="O38" i="42812"/>
  <c r="P39" i="42812"/>
  <c r="O28" i="42812"/>
  <c r="BU31" i="42812"/>
  <c r="Y35" i="42812"/>
  <c r="N35" i="42812"/>
  <c r="U40" i="42812"/>
  <c r="BS40" i="42812"/>
  <c r="BI31" i="42812"/>
  <c r="BL30" i="42812"/>
  <c r="L5" i="42848" a="1"/>
  <c r="O32" i="42812"/>
  <c r="Y36" i="42812"/>
  <c r="X38" i="42812"/>
  <c r="L5" i="42833" a="1"/>
  <c r="V40" i="42812"/>
  <c r="BT40" i="42812"/>
  <c r="Y34" i="42812"/>
  <c r="BW25" i="42812"/>
  <c r="BV30" i="42812"/>
  <c r="BL33" i="42812"/>
  <c r="Z36" i="42812"/>
  <c r="BN23" i="42812"/>
  <c r="BN26" i="42812"/>
  <c r="E40" i="42812"/>
  <c r="V27" i="42812"/>
  <c r="Z27" i="42812"/>
  <c r="BJ37" i="42812"/>
  <c r="BN27" i="42812"/>
  <c r="Y41" i="42812"/>
  <c r="Z23" i="42812"/>
  <c r="BD32" i="42812"/>
  <c r="AA22" i="42812"/>
  <c r="BQ22" i="42812"/>
  <c r="AL22" i="42812"/>
  <c r="BJ28" i="42812"/>
  <c r="BJ27" i="42812"/>
  <c r="BT28" i="42812"/>
  <c r="W22" i="42812"/>
  <c r="H38" i="42812"/>
  <c r="N36" i="42812"/>
  <c r="W23" i="42812"/>
  <c r="BD41" i="42812"/>
  <c r="F29" i="42812"/>
  <c r="L5" i="42844" a="1"/>
  <c r="BS33" i="42812"/>
  <c r="BN34" i="42812"/>
  <c r="BI22" i="42812"/>
  <c r="BM30" i="42812"/>
  <c r="BI43" i="42812" l="1"/>
  <c r="BI42" i="42812"/>
  <c r="BR33" i="42812"/>
  <c r="CP33" i="42812"/>
  <c r="L5" i="42844"/>
  <c r="BC41" i="42812"/>
  <c r="CL41" i="42812"/>
  <c r="W43" i="42812"/>
  <c r="W42" i="42812"/>
  <c r="AJ42" i="42812"/>
  <c r="AL42" i="42812"/>
  <c r="AJ43" i="42812"/>
  <c r="AL43" i="42812"/>
  <c r="AJ22" i="42812"/>
  <c r="CJ22" i="42812"/>
  <c r="BQ42" i="42812"/>
  <c r="BQ43" i="42812"/>
  <c r="AA42" i="42812"/>
  <c r="AA43" i="42812"/>
  <c r="BC32" i="42812"/>
  <c r="CL32" i="42812"/>
  <c r="BK33" i="42812"/>
  <c r="CN33" i="42812"/>
  <c r="L5" i="42833"/>
  <c r="L5" i="42848"/>
  <c r="BK30" i="42812"/>
  <c r="CN30" i="42812"/>
  <c r="CP40" i="42812"/>
  <c r="BR40" i="42812"/>
  <c r="CM29" i="42812"/>
  <c r="BG29" i="42812"/>
  <c r="K27" i="42812"/>
  <c r="CF27" i="42812"/>
  <c r="CE33" i="42812"/>
  <c r="C33" i="42812"/>
  <c r="CL36" i="42812"/>
  <c r="BC36" i="42812"/>
  <c r="O621" i="42812"/>
  <c r="K38" i="42812"/>
  <c r="CF38" i="42812"/>
  <c r="P42" i="42812"/>
  <c r="P43" i="42812"/>
  <c r="O42" i="42812"/>
  <c r="O43" i="42812"/>
  <c r="BR39" i="42812"/>
  <c r="CP39" i="42812"/>
  <c r="O81" i="42812"/>
  <c r="E5" i="42843"/>
  <c r="O5" i="42847"/>
  <c r="L5" i="42850"/>
  <c r="BP42" i="42812"/>
  <c r="BP43" i="42812"/>
  <c r="BO22" i="42812"/>
  <c r="BO43" i="42812"/>
  <c r="BO42" i="42812"/>
  <c r="CO22" i="42812"/>
  <c r="AF43" i="42812"/>
  <c r="AF42" i="42812"/>
  <c r="BG36" i="42812"/>
  <c r="CM36" i="42812"/>
  <c r="CE32" i="42812"/>
  <c r="C32" i="42812"/>
  <c r="CH28" i="42812"/>
  <c r="AB28" i="42812"/>
  <c r="CH34" i="42812"/>
  <c r="AB34" i="42812"/>
  <c r="BO30" i="42812"/>
  <c r="CO30" i="42812"/>
  <c r="S26" i="42812"/>
  <c r="CG26" i="42812"/>
  <c r="BK27" i="42812"/>
  <c r="CN27" i="42812"/>
  <c r="BK23" i="42812"/>
  <c r="CN23" i="42812"/>
  <c r="L5" i="42841"/>
  <c r="L5" i="42842"/>
  <c r="O291" i="42812"/>
  <c r="C31" i="42812"/>
  <c r="CE31" i="42812"/>
  <c r="L5" i="42838"/>
  <c r="CP31" i="42812"/>
  <c r="BR31" i="42812"/>
  <c r="CM37" i="42812"/>
  <c r="BG37" i="42812"/>
  <c r="BO36" i="42812"/>
  <c r="CO36" i="42812"/>
  <c r="O15" i="42812"/>
  <c r="K37" i="42790" s="1"/>
  <c r="CE40" i="42812"/>
  <c r="C40" i="42812"/>
  <c r="L5" i="42836"/>
  <c r="CO24" i="42812"/>
  <c r="BO24" i="42812"/>
  <c r="CO31" i="42812"/>
  <c r="BO31" i="42812"/>
  <c r="CP23" i="42812"/>
  <c r="BR23" i="42812"/>
  <c r="AB36" i="42812"/>
  <c r="CH36" i="42812"/>
  <c r="CH26" i="42812"/>
  <c r="AB26" i="42812"/>
  <c r="E5" i="42841"/>
  <c r="CE27" i="42812"/>
  <c r="C27" i="42812"/>
  <c r="CN25" i="42812"/>
  <c r="BK25" i="42812"/>
  <c r="V43" i="42812"/>
  <c r="V42" i="42812"/>
  <c r="BO33" i="42812"/>
  <c r="CO33" i="42812"/>
  <c r="BT43" i="42812"/>
  <c r="BT42" i="42812"/>
  <c r="BK41" i="42812"/>
  <c r="CN41" i="42812"/>
  <c r="O5" i="42840"/>
  <c r="CP37" i="42812"/>
  <c r="BR37" i="42812"/>
  <c r="E5" i="42837"/>
  <c r="E5" i="42836"/>
  <c r="AD24" i="42812"/>
  <c r="CI24" i="42812"/>
  <c r="BR34" i="42812"/>
  <c r="CP34" i="42812"/>
  <c r="BR29" i="42812"/>
  <c r="CP29" i="42812"/>
  <c r="CP36" i="42812"/>
  <c r="BR36" i="42812"/>
  <c r="BR41" i="42812"/>
  <c r="CP41" i="42812"/>
  <c r="E5" i="42844"/>
  <c r="CL23" i="42812"/>
  <c r="BC23" i="42812"/>
  <c r="G42" i="42812"/>
  <c r="G43" i="42812"/>
  <c r="CF29" i="42812"/>
  <c r="K29" i="42812"/>
  <c r="E5" i="42833"/>
  <c r="L5" i="42846"/>
  <c r="N42" i="42812"/>
  <c r="N43" i="42812"/>
  <c r="BR27" i="42812"/>
  <c r="CP27" i="42812"/>
  <c r="BX42" i="42812"/>
  <c r="BX43" i="42812"/>
  <c r="BO37" i="42812"/>
  <c r="CO37" i="42812"/>
  <c r="BR30" i="42812"/>
  <c r="CP30" i="42812"/>
  <c r="CH40" i="42812"/>
  <c r="AB40" i="42812"/>
  <c r="K23" i="42812"/>
  <c r="CF23" i="42812"/>
  <c r="L43" i="42812"/>
  <c r="L42" i="42812"/>
  <c r="S34" i="42812"/>
  <c r="CG34" i="42812"/>
  <c r="O5" i="42842"/>
  <c r="AB25" i="42812"/>
  <c r="CH25" i="42812"/>
  <c r="O51" i="42812"/>
  <c r="F8" i="42790" s="1"/>
  <c r="F9" i="42790" s="1"/>
  <c r="K13" i="42790" s="1"/>
  <c r="C30" i="42812"/>
  <c r="CE30" i="42812"/>
  <c r="K26" i="42812"/>
  <c r="CF26" i="42812"/>
  <c r="CL33" i="42812"/>
  <c r="BC33" i="42812"/>
  <c r="E5" i="42842"/>
  <c r="CM35" i="42812"/>
  <c r="BG35" i="42812"/>
  <c r="BC24" i="42812"/>
  <c r="CL24" i="42812"/>
  <c r="CG39" i="42812"/>
  <c r="S39" i="42812"/>
  <c r="O5" i="42846"/>
  <c r="L5" i="42849"/>
  <c r="CO27" i="42812"/>
  <c r="BO27" i="42812"/>
  <c r="CL34" i="42812"/>
  <c r="BC34" i="42812"/>
  <c r="O201" i="42812"/>
  <c r="CL39" i="42812"/>
  <c r="BC39" i="42812"/>
  <c r="BN42" i="42812"/>
  <c r="BN43" i="42812"/>
  <c r="CP24" i="42812"/>
  <c r="BR24" i="42812"/>
  <c r="C29" i="42812"/>
  <c r="CE29" i="42812"/>
  <c r="AB23" i="42812"/>
  <c r="CH23" i="42812"/>
  <c r="O471" i="42812"/>
  <c r="BO28" i="42812"/>
  <c r="CO28" i="42812"/>
  <c r="O5" i="42844"/>
  <c r="O171" i="42812"/>
  <c r="BG34" i="42812"/>
  <c r="CM34" i="42812"/>
  <c r="CG27" i="42812"/>
  <c r="S27" i="42812"/>
  <c r="BG25" i="42812"/>
  <c r="CM25" i="42812"/>
  <c r="E5" i="42852"/>
  <c r="CP35" i="42812"/>
  <c r="BR35" i="42812"/>
  <c r="K35" i="42812"/>
  <c r="CF35" i="42812"/>
  <c r="CH27" i="42812"/>
  <c r="AB27" i="42812"/>
  <c r="CH38" i="42812"/>
  <c r="AB38" i="42812"/>
  <c r="BG28" i="42812"/>
  <c r="CM28" i="42812"/>
  <c r="J43" i="42812"/>
  <c r="J42" i="42812"/>
  <c r="BU42" i="42812"/>
  <c r="BU43" i="42812"/>
  <c r="CH37" i="42812"/>
  <c r="AB37" i="42812"/>
  <c r="CO34" i="42812"/>
  <c r="BO34" i="42812"/>
  <c r="O5" i="42836"/>
  <c r="CP32" i="42812"/>
  <c r="BR32" i="42812"/>
  <c r="CH24" i="42812"/>
  <c r="AB24" i="42812"/>
  <c r="C28" i="42812"/>
  <c r="CE28" i="42812"/>
  <c r="O531" i="42812"/>
  <c r="K25" i="42812"/>
  <c r="CF25" i="42812"/>
  <c r="BJ43" i="42812"/>
  <c r="BJ42" i="42812"/>
  <c r="CF34" i="42812"/>
  <c r="K34" i="42812"/>
  <c r="CG28" i="42812"/>
  <c r="S28" i="42812"/>
  <c r="O231" i="42812"/>
  <c r="BO29" i="42812"/>
  <c r="CO29" i="42812"/>
  <c r="CG33" i="42812"/>
  <c r="S33" i="42812"/>
  <c r="BK39" i="42812"/>
  <c r="CN39" i="42812"/>
  <c r="K28" i="42812"/>
  <c r="CF28" i="42812"/>
  <c r="CP26" i="42812"/>
  <c r="BR26" i="42812"/>
  <c r="BG41" i="42812"/>
  <c r="CM41" i="42812"/>
  <c r="S41" i="42812"/>
  <c r="CG41" i="42812"/>
  <c r="BG30" i="42812"/>
  <c r="CM30" i="42812"/>
  <c r="BC28" i="42812"/>
  <c r="CL28" i="42812"/>
  <c r="BG38" i="42812"/>
  <c r="CM38" i="42812"/>
  <c r="K31" i="42812"/>
  <c r="CF31" i="42812"/>
  <c r="L5" i="42851"/>
  <c r="BG24" i="42812"/>
  <c r="CM24" i="42812"/>
  <c r="CF39" i="42812"/>
  <c r="K39" i="42812"/>
  <c r="O321" i="42812"/>
  <c r="CH41" i="42812"/>
  <c r="AB41" i="42812"/>
  <c r="CO40" i="42812"/>
  <c r="BO40" i="42812"/>
  <c r="O5" i="42848"/>
  <c r="S38" i="42812"/>
  <c r="CG38" i="42812"/>
  <c r="C22" i="42812"/>
  <c r="C42" i="42812"/>
  <c r="C43" i="42812"/>
  <c r="D42" i="42812"/>
  <c r="CE22" i="42812"/>
  <c r="D43" i="42812"/>
  <c r="CL26" i="42812"/>
  <c r="BC26" i="42812"/>
  <c r="E5" i="42850"/>
  <c r="S35" i="42812"/>
  <c r="CG35" i="42812"/>
  <c r="BM42" i="42812"/>
  <c r="BM43" i="42812"/>
  <c r="X42" i="42812"/>
  <c r="X43" i="42812"/>
  <c r="CG30" i="42812"/>
  <c r="S30" i="42812"/>
  <c r="CP38" i="42812"/>
  <c r="BR38" i="42812"/>
  <c r="O5" i="42850"/>
  <c r="CG23" i="42812"/>
  <c r="S23" i="42812"/>
  <c r="BG43" i="42812"/>
  <c r="BG42" i="42812"/>
  <c r="BH43" i="42812"/>
  <c r="CM22" i="42812"/>
  <c r="BH42" i="42812"/>
  <c r="BG22" i="42812"/>
  <c r="CE37" i="42812"/>
  <c r="C37" i="42812"/>
  <c r="BC38" i="42812"/>
  <c r="CL38" i="42812"/>
  <c r="S24" i="42812"/>
  <c r="CG24" i="42812"/>
  <c r="CL29" i="42812"/>
  <c r="BC29" i="42812"/>
  <c r="BC37" i="42812"/>
  <c r="CL37" i="42812"/>
  <c r="O5" i="42833"/>
  <c r="BG31" i="42812"/>
  <c r="CM31" i="42812"/>
  <c r="BR25" i="42812"/>
  <c r="CP25" i="42812"/>
  <c r="CF32" i="42812"/>
  <c r="K32" i="42812"/>
  <c r="CM23" i="42812"/>
  <c r="BG23" i="42812"/>
  <c r="CP28" i="42812"/>
  <c r="BR28" i="42812"/>
  <c r="S25" i="42812"/>
  <c r="CG25" i="42812"/>
  <c r="S40" i="42812"/>
  <c r="CG40" i="42812"/>
  <c r="E5" i="42835"/>
  <c r="K22" i="42812"/>
  <c r="M42" i="42812"/>
  <c r="K42" i="42812"/>
  <c r="M43" i="42812"/>
  <c r="CF22" i="42812"/>
  <c r="K43" i="42812"/>
  <c r="BK37" i="42812"/>
  <c r="CN37" i="42812"/>
  <c r="E5" i="42851"/>
  <c r="L5" i="42713"/>
  <c r="K40" i="42812"/>
  <c r="CF40" i="42812"/>
  <c r="E5" i="42845"/>
  <c r="CL40" i="42812"/>
  <c r="BC40" i="42812"/>
  <c r="L5" i="42852"/>
  <c r="CE25" i="42812"/>
  <c r="C25" i="42812"/>
  <c r="BO39" i="42812"/>
  <c r="CO39" i="42812"/>
  <c r="CG29" i="42812"/>
  <c r="S29" i="42812"/>
  <c r="O5" i="42843"/>
  <c r="U43" i="42812"/>
  <c r="U42" i="42812"/>
  <c r="S32" i="42812"/>
  <c r="CG32" i="42812"/>
  <c r="C36" i="42812"/>
  <c r="CE36" i="42812"/>
  <c r="CF24" i="42812"/>
  <c r="K24" i="42812"/>
  <c r="O5" i="42851"/>
  <c r="CE23" i="42812"/>
  <c r="E43" i="42812"/>
  <c r="C23" i="42812"/>
  <c r="E42" i="42812"/>
  <c r="O5" i="42845"/>
  <c r="E5" i="42848"/>
  <c r="CN24" i="42812"/>
  <c r="BK24" i="42812"/>
  <c r="BO23" i="42812"/>
  <c r="CO23" i="42812"/>
  <c r="CE34" i="42812"/>
  <c r="C34" i="42812"/>
  <c r="O561" i="42812"/>
  <c r="K33" i="42812"/>
  <c r="CF33" i="42812"/>
  <c r="CN31" i="42812"/>
  <c r="BK31" i="42812"/>
  <c r="C38" i="42812"/>
  <c r="CE38" i="42812"/>
  <c r="E5" i="42846"/>
  <c r="CO32" i="42812"/>
  <c r="BO32" i="42812"/>
  <c r="Z43" i="42812"/>
  <c r="Z42" i="42812"/>
  <c r="CN26" i="42812"/>
  <c r="BK26" i="42812"/>
  <c r="BW43" i="42812"/>
  <c r="BW42" i="42812"/>
  <c r="BV43" i="42812"/>
  <c r="BV42" i="42812"/>
  <c r="O5" i="42841"/>
  <c r="BG40" i="42812"/>
  <c r="CM40" i="42812"/>
  <c r="O141" i="42812"/>
  <c r="H42" i="42812"/>
  <c r="H43" i="42812"/>
  <c r="BG26" i="42812"/>
  <c r="CM26" i="42812"/>
  <c r="L5" i="42843"/>
  <c r="Y42" i="42812"/>
  <c r="Y43" i="42812"/>
  <c r="E5" i="42839"/>
  <c r="BK40" i="42812"/>
  <c r="CN40" i="42812"/>
  <c r="AB39" i="42812"/>
  <c r="CH39" i="42812"/>
  <c r="CO35" i="42812"/>
  <c r="BO35" i="42812"/>
  <c r="CO26" i="42812"/>
  <c r="BO26" i="42812"/>
  <c r="CG31" i="42812"/>
  <c r="S31" i="42812"/>
  <c r="O411" i="42812"/>
  <c r="AD23" i="42812"/>
  <c r="CI23" i="42812"/>
  <c r="L5" i="42837"/>
  <c r="L5" i="42835"/>
  <c r="BC25" i="42812"/>
  <c r="CL25" i="42812"/>
  <c r="BF42" i="42812"/>
  <c r="BF43" i="42812"/>
  <c r="L5" i="42839"/>
  <c r="O501" i="42812"/>
  <c r="AB33" i="42812"/>
  <c r="CH33" i="42812"/>
  <c r="O5" i="42837"/>
  <c r="CH30" i="42812"/>
  <c r="AB30" i="42812"/>
  <c r="CL35" i="42812"/>
  <c r="BC35" i="42812"/>
  <c r="O5" i="42839"/>
  <c r="CM27" i="42812"/>
  <c r="BG27" i="42812"/>
  <c r="BR42" i="42812"/>
  <c r="BS43" i="42812"/>
  <c r="BR43" i="42812"/>
  <c r="BR22" i="42812"/>
  <c r="BS42" i="42812"/>
  <c r="CP22" i="42812"/>
  <c r="CL27" i="42812"/>
  <c r="BC27" i="42812"/>
  <c r="E5" i="42849"/>
  <c r="AB32" i="42812"/>
  <c r="CH32" i="42812"/>
  <c r="L5" i="42845"/>
  <c r="CG36" i="42812"/>
  <c r="S36" i="42812"/>
  <c r="O381" i="42812"/>
  <c r="CE39" i="42812"/>
  <c r="C39" i="42812"/>
  <c r="CG37" i="42812"/>
  <c r="S37" i="42812"/>
  <c r="CF41" i="42812"/>
  <c r="K41" i="42812"/>
  <c r="CE35" i="42812"/>
  <c r="C35" i="42812"/>
  <c r="CF30" i="42812"/>
  <c r="K30" i="42812"/>
  <c r="CH31" i="42812"/>
  <c r="AB31" i="42812"/>
  <c r="K36" i="42812"/>
  <c r="CF36" i="42812"/>
  <c r="O351" i="42812"/>
  <c r="BO25" i="42812"/>
  <c r="CO25" i="42812"/>
  <c r="O441" i="42812"/>
  <c r="O5" i="42852"/>
  <c r="O591" i="42812"/>
  <c r="BO38" i="42812"/>
  <c r="CO38" i="42812"/>
  <c r="O5" i="42835"/>
  <c r="E5" i="42713"/>
  <c r="AB22" i="42812"/>
  <c r="AC43" i="42812"/>
  <c r="CH22" i="42812"/>
  <c r="AB43" i="42812"/>
  <c r="AB42" i="42812"/>
  <c r="AC42" i="42812"/>
  <c r="E5" i="42838"/>
  <c r="BK43" i="42812"/>
  <c r="BK42" i="42812"/>
  <c r="CN22" i="42812"/>
  <c r="BL43" i="42812"/>
  <c r="BL42" i="42812"/>
  <c r="BK22" i="42812"/>
  <c r="BC31" i="42812"/>
  <c r="CL31" i="42812"/>
  <c r="S22" i="42812"/>
  <c r="T43" i="42812"/>
  <c r="S43" i="42812"/>
  <c r="CG22" i="42812"/>
  <c r="S42" i="42812"/>
  <c r="T42" i="42812"/>
  <c r="CM33" i="42812"/>
  <c r="BG33" i="42812"/>
  <c r="E5" i="42840"/>
  <c r="CH35" i="42812"/>
  <c r="AB35" i="42812"/>
  <c r="K37" i="42812"/>
  <c r="CF37" i="42812"/>
  <c r="O261" i="42812"/>
  <c r="F43" i="42812"/>
  <c r="F42" i="42812"/>
  <c r="E5" i="42847"/>
  <c r="CO41" i="42812"/>
  <c r="BO41" i="42812"/>
  <c r="O5" i="42838"/>
  <c r="AB29" i="42812"/>
  <c r="CH29" i="42812"/>
  <c r="L5" i="42840"/>
  <c r="CN28" i="42812"/>
  <c r="BK28" i="42812"/>
  <c r="C41" i="42812"/>
  <c r="CE41" i="42812"/>
  <c r="R42" i="42812"/>
  <c r="R43" i="42812"/>
  <c r="BG32" i="42812"/>
  <c r="CM32" i="42812"/>
  <c r="CM39" i="42812"/>
  <c r="BG39" i="42812"/>
  <c r="C24" i="42812"/>
  <c r="CE24" i="42812"/>
  <c r="BC30" i="42812"/>
  <c r="CL30" i="42812"/>
  <c r="O111" i="42812"/>
  <c r="BC22" i="42812"/>
  <c r="BD42" i="42812"/>
  <c r="BD43" i="42812"/>
  <c r="BC43" i="42812"/>
  <c r="CL22" i="42812"/>
  <c r="BC42" i="42812"/>
  <c r="O5" i="42849"/>
  <c r="L5" i="42847"/>
  <c r="BK34" i="42812"/>
  <c r="CN34" i="42812"/>
  <c r="CE26" i="42812"/>
  <c r="C26" i="42812"/>
  <c r="AE43" i="42812"/>
  <c r="AE42" i="42812"/>
  <c r="AD42" i="42812"/>
  <c r="AD22" i="42812"/>
  <c r="AD43" i="42812"/>
  <c r="CI22" i="42812"/>
  <c r="O5" i="42713"/>
  <c r="BH44" i="42812" l="1"/>
  <c r="BH45" i="42812" s="1"/>
  <c r="L104" i="42790" s="1"/>
  <c r="BQ45" i="42812"/>
  <c r="L113" i="42790" s="1"/>
  <c r="BQ44" i="42812"/>
  <c r="BR45" i="42812"/>
  <c r="BR44" i="42812"/>
  <c r="K35" i="42790" s="1"/>
  <c r="L35" i="42790"/>
  <c r="CR39" i="42812"/>
  <c r="CT39" i="42812"/>
  <c r="CS39" i="42812"/>
  <c r="CS41" i="42812"/>
  <c r="CT41" i="42812"/>
  <c r="CR41" i="42812"/>
  <c r="L33" i="42790"/>
  <c r="BK44" i="42812"/>
  <c r="K33" i="42790" s="1"/>
  <c r="BK45" i="42812"/>
  <c r="U45" i="42812"/>
  <c r="L65" i="42790" s="1"/>
  <c r="U44" i="42812"/>
  <c r="BX45" i="42812"/>
  <c r="L120" i="42790" s="1"/>
  <c r="BX44" i="42812"/>
  <c r="CR31" i="42812"/>
  <c r="CS31" i="42812"/>
  <c r="CT31" i="42812"/>
  <c r="CT32" i="42812"/>
  <c r="CR32" i="42812"/>
  <c r="CS32" i="42812"/>
  <c r="BT45" i="42812"/>
  <c r="L116" i="42790" s="1"/>
  <c r="BT44" i="42812"/>
  <c r="Y45" i="42812"/>
  <c r="L69" i="42790" s="1"/>
  <c r="Y44" i="42812"/>
  <c r="Z45" i="42812"/>
  <c r="L70" i="42790" s="1"/>
  <c r="Z44" i="42812"/>
  <c r="CS37" i="42812"/>
  <c r="CR37" i="42812"/>
  <c r="CT37" i="42812"/>
  <c r="X44" i="42812"/>
  <c r="X45" i="42812"/>
  <c r="L68" i="42790" s="1"/>
  <c r="T45" i="42812"/>
  <c r="L64" i="42790" s="1"/>
  <c r="T44" i="42812"/>
  <c r="N44" i="42812"/>
  <c r="N45" i="42812"/>
  <c r="L58" i="42790" s="1"/>
  <c r="W45" i="42812"/>
  <c r="L67" i="42790" s="1"/>
  <c r="W44" i="42812"/>
  <c r="AE45" i="42812"/>
  <c r="L75" i="42790" s="1"/>
  <c r="AE44" i="42812"/>
  <c r="H44" i="42812"/>
  <c r="H45" i="42812"/>
  <c r="L52" i="42790" s="1"/>
  <c r="O16" i="42812"/>
  <c r="L37" i="42790" s="1"/>
  <c r="M37" i="42790" s="1"/>
  <c r="K14" i="42790" s="1"/>
  <c r="CS23" i="42812"/>
  <c r="CU23" i="42812" s="1"/>
  <c r="CT23" i="42812"/>
  <c r="CR23" i="42812"/>
  <c r="K45" i="42812"/>
  <c r="L25" i="42790"/>
  <c r="K44" i="42812"/>
  <c r="K25" i="42790" s="1"/>
  <c r="L31" i="42790"/>
  <c r="BC44" i="42812"/>
  <c r="K31" i="42790" s="1"/>
  <c r="BC45" i="42812"/>
  <c r="BM45" i="42812"/>
  <c r="L109" i="42790" s="1"/>
  <c r="BM44" i="42812"/>
  <c r="V44" i="42812"/>
  <c r="V45" i="42812"/>
  <c r="L66" i="42790" s="1"/>
  <c r="AL45" i="42812"/>
  <c r="L82" i="42790" s="1"/>
  <c r="AL44" i="42812"/>
  <c r="CS29" i="42812"/>
  <c r="CT29" i="42812"/>
  <c r="CR29" i="42812"/>
  <c r="CS26" i="42812"/>
  <c r="CR26" i="42812"/>
  <c r="CT26" i="42812"/>
  <c r="BU45" i="42812"/>
  <c r="L117" i="42790" s="1"/>
  <c r="BU44" i="42812"/>
  <c r="BN44" i="42812"/>
  <c r="BN45" i="42812"/>
  <c r="L110" i="42790" s="1"/>
  <c r="CR22" i="42812"/>
  <c r="CT22" i="42812"/>
  <c r="CS22" i="42812"/>
  <c r="AF44" i="42812"/>
  <c r="AF45" i="42812"/>
  <c r="L76" i="42790" s="1"/>
  <c r="P44" i="42812"/>
  <c r="P45" i="42812"/>
  <c r="L60" i="42790" s="1"/>
  <c r="CS27" i="42812"/>
  <c r="CR27" i="42812"/>
  <c r="CT27" i="42812"/>
  <c r="J45" i="42812"/>
  <c r="L54" i="42790" s="1"/>
  <c r="J44" i="42812"/>
  <c r="R44" i="42812"/>
  <c r="R45" i="42812"/>
  <c r="L62" i="42790" s="1"/>
  <c r="BD45" i="42812"/>
  <c r="L100" i="42790" s="1"/>
  <c r="BD44" i="42812"/>
  <c r="AC44" i="42812"/>
  <c r="AC45" i="42812"/>
  <c r="L73" i="42790" s="1"/>
  <c r="S45" i="42812"/>
  <c r="S44" i="42812"/>
  <c r="K26" i="42790" s="1"/>
  <c r="L26" i="42790"/>
  <c r="F44" i="42812"/>
  <c r="F45" i="42812"/>
  <c r="L50" i="42790" s="1"/>
  <c r="G44" i="42812"/>
  <c r="G45" i="42812"/>
  <c r="L51" i="42790" s="1"/>
  <c r="CS30" i="42812"/>
  <c r="CT30" i="42812"/>
  <c r="CR30" i="42812"/>
  <c r="O44" i="42812"/>
  <c r="O45" i="42812"/>
  <c r="L59" i="42790" s="1"/>
  <c r="CT40" i="42812"/>
  <c r="CR40" i="42812"/>
  <c r="CS40" i="42812"/>
  <c r="CS25" i="42812"/>
  <c r="CT25" i="42812"/>
  <c r="CR25" i="42812"/>
  <c r="BS44" i="42812"/>
  <c r="BS45" i="42812"/>
  <c r="L115" i="42790" s="1"/>
  <c r="D44" i="42812"/>
  <c r="D45" i="42812" s="1"/>
  <c r="L48" i="42790" s="1"/>
  <c r="BP44" i="42812"/>
  <c r="BP45" i="42812"/>
  <c r="L112" i="42790" s="1"/>
  <c r="CT33" i="42812"/>
  <c r="CS33" i="42812"/>
  <c r="CR33" i="42812"/>
  <c r="AD45" i="42812"/>
  <c r="L28" i="42790"/>
  <c r="AD44" i="42812"/>
  <c r="K28" i="42790" s="1"/>
  <c r="E44" i="42812"/>
  <c r="E45" i="42812"/>
  <c r="L49" i="42790" s="1"/>
  <c r="BG44" i="42812"/>
  <c r="K32" i="42790" s="1"/>
  <c r="BG45" i="42812"/>
  <c r="L32" i="42790"/>
  <c r="L34" i="42790"/>
  <c r="BO44" i="42812"/>
  <c r="K34" i="42790" s="1"/>
  <c r="BO45" i="42812"/>
  <c r="CR24" i="42812"/>
  <c r="CS24" i="42812"/>
  <c r="CT24" i="42812"/>
  <c r="BV44" i="42812"/>
  <c r="BV45" i="42812"/>
  <c r="L118" i="42790" s="1"/>
  <c r="AA44" i="42812"/>
  <c r="AA45" i="42812"/>
  <c r="L71" i="42790" s="1"/>
  <c r="BI44" i="42812"/>
  <c r="BI45" i="42812"/>
  <c r="L105" i="42790" s="1"/>
  <c r="L27" i="42790"/>
  <c r="AB44" i="42812"/>
  <c r="K27" i="42790" s="1"/>
  <c r="AB45" i="42812"/>
  <c r="AJ44" i="42812"/>
  <c r="K29" i="42790" s="1"/>
  <c r="AJ45" i="42812"/>
  <c r="L29" i="42790"/>
  <c r="L44" i="42812"/>
  <c r="L45" i="42812"/>
  <c r="L56" i="42790" s="1"/>
  <c r="CT38" i="42812"/>
  <c r="CS38" i="42812"/>
  <c r="CR38" i="42812"/>
  <c r="M45" i="42812"/>
  <c r="L57" i="42790" s="1"/>
  <c r="M44" i="42812"/>
  <c r="BJ45" i="42812"/>
  <c r="L106" i="42790" s="1"/>
  <c r="BJ44" i="42812"/>
  <c r="CR35" i="42812"/>
  <c r="CS35" i="42812"/>
  <c r="CU35" i="42812" s="1"/>
  <c r="CT35" i="42812"/>
  <c r="BL45" i="42812"/>
  <c r="L108" i="42790" s="1"/>
  <c r="BL44" i="42812"/>
  <c r="BF44" i="42812"/>
  <c r="BF45" i="42812"/>
  <c r="L102" i="42790" s="1"/>
  <c r="BW44" i="42812"/>
  <c r="BW45" i="42812"/>
  <c r="L119" i="42790" s="1"/>
  <c r="CR34" i="42812"/>
  <c r="CS34" i="42812"/>
  <c r="CT34" i="42812"/>
  <c r="CT36" i="42812"/>
  <c r="CS36" i="42812"/>
  <c r="CR36" i="42812"/>
  <c r="L24" i="42790"/>
  <c r="C45" i="42812"/>
  <c r="C44" i="42812"/>
  <c r="K24" i="42790" s="1"/>
  <c r="CT28" i="42812"/>
  <c r="CS28" i="42812"/>
  <c r="CR28" i="42812"/>
  <c r="CU39" i="42812" l="1"/>
  <c r="CU40" i="42812"/>
  <c r="CV40" i="42812" s="1"/>
  <c r="CU32" i="42812"/>
  <c r="CU31" i="42812"/>
  <c r="CU26" i="42812"/>
  <c r="CU38" i="42812"/>
  <c r="CV38" i="42812" s="1"/>
  <c r="CU24" i="42812"/>
  <c r="CV24" i="42812" s="1"/>
  <c r="CU27" i="42812"/>
  <c r="H29" i="42790" s="1"/>
  <c r="CV23" i="42812"/>
  <c r="H25" i="42790"/>
  <c r="L107" i="42790"/>
  <c r="M33" i="42790"/>
  <c r="CU29" i="42812"/>
  <c r="H41" i="42790"/>
  <c r="CV39" i="42812"/>
  <c r="H26" i="42790"/>
  <c r="CU22" i="42812"/>
  <c r="CR43" i="42812"/>
  <c r="M34" i="42790"/>
  <c r="L111" i="42790"/>
  <c r="L103" i="42790"/>
  <c r="M32" i="42790"/>
  <c r="CS43" i="42812"/>
  <c r="CQ43" i="42812"/>
  <c r="CU25" i="42812"/>
  <c r="M31" i="42790"/>
  <c r="L99" i="42790"/>
  <c r="H33" i="42790"/>
  <c r="CV31" i="42812"/>
  <c r="CU37" i="42812"/>
  <c r="CU28" i="42812"/>
  <c r="L72" i="42790"/>
  <c r="M27" i="42790"/>
  <c r="M26" i="42790"/>
  <c r="L63" i="42790"/>
  <c r="CV35" i="42812"/>
  <c r="H37" i="42790"/>
  <c r="L40" i="42790"/>
  <c r="L74" i="42790"/>
  <c r="M28" i="42790"/>
  <c r="L114" i="42790"/>
  <c r="M35" i="42790"/>
  <c r="L80" i="42790"/>
  <c r="M29" i="42790"/>
  <c r="K40" i="42790"/>
  <c r="CV32" i="42812"/>
  <c r="H34" i="42790"/>
  <c r="L47" i="42790"/>
  <c r="M24" i="42790"/>
  <c r="CU36" i="42812"/>
  <c r="CU33" i="42812"/>
  <c r="M25" i="42790"/>
  <c r="L55" i="42790"/>
  <c r="CU41" i="42812"/>
  <c r="CU34" i="42812"/>
  <c r="CU30" i="42812"/>
  <c r="CV26" i="42812"/>
  <c r="H28" i="42790"/>
  <c r="H42" i="42790" l="1"/>
  <c r="H40" i="42790"/>
  <c r="CV27" i="42812"/>
  <c r="CV36" i="42812"/>
  <c r="H38" i="42790"/>
  <c r="H35" i="42790"/>
  <c r="CV33" i="42812"/>
  <c r="CV22" i="42812"/>
  <c r="H24" i="42790"/>
  <c r="H39" i="42790"/>
  <c r="CV37" i="42812"/>
  <c r="H32" i="42790"/>
  <c r="CV30" i="42812"/>
  <c r="CR44" i="42812"/>
  <c r="CR45" i="42812" s="1"/>
  <c r="CV28" i="42812"/>
  <c r="H30" i="42790"/>
  <c r="CV29" i="42812"/>
  <c r="H31" i="42790"/>
  <c r="CV34" i="42812"/>
  <c r="H36" i="42790"/>
  <c r="H27" i="42790"/>
  <c r="CV25" i="42812"/>
  <c r="CV41" i="42812"/>
  <c r="H43" i="42790"/>
  <c r="M40" i="42790"/>
  <c r="K11" i="42790" s="1"/>
  <c r="K12" i="42790" s="1"/>
  <c r="K8" i="42790" l="1"/>
  <c r="K9" i="4279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<sst xmlns="http://schemas.openxmlformats.org/spreadsheetml/2006/main" count="2266" uniqueCount="360">
  <si>
    <t>Chart Review Information</t>
  </si>
  <si>
    <t>Agency/Legal Entity:</t>
  </si>
  <si>
    <t>Program Name:</t>
  </si>
  <si>
    <t>State Provider Number:</t>
  </si>
  <si>
    <t>Program Manager:</t>
  </si>
  <si>
    <t>COR:</t>
  </si>
  <si>
    <t>Total Services for Review:</t>
  </si>
  <si>
    <t>Records to be Reviewed</t>
  </si>
  <si>
    <t>Tab</t>
  </si>
  <si>
    <t>SmartCare Client ID#</t>
  </si>
  <si>
    <t>Insurance</t>
  </si>
  <si>
    <t># of Services to be Reviewed</t>
  </si>
  <si>
    <t>Reviewer</t>
  </si>
  <si>
    <t>Admit Date</t>
  </si>
  <si>
    <t>Discharge Date</t>
  </si>
  <si>
    <t>Chart 1</t>
  </si>
  <si>
    <t>N/A</t>
  </si>
  <si>
    <t>Chart 2</t>
  </si>
  <si>
    <t>Chart 3</t>
  </si>
  <si>
    <t>Chart 4</t>
  </si>
  <si>
    <t>Chart 5</t>
  </si>
  <si>
    <t>Chart 6</t>
  </si>
  <si>
    <t>Chart 7</t>
  </si>
  <si>
    <t>Chart 8</t>
  </si>
  <si>
    <t>Chart 9</t>
  </si>
  <si>
    <t>Chart 10</t>
  </si>
  <si>
    <t>Chart 11</t>
  </si>
  <si>
    <t>Chart 12</t>
  </si>
  <si>
    <t>Chart 13</t>
  </si>
  <si>
    <t>Chart 14</t>
  </si>
  <si>
    <t>Chart 15</t>
  </si>
  <si>
    <t>Chart 16</t>
  </si>
  <si>
    <t>Chart 17</t>
  </si>
  <si>
    <t>Chart 18</t>
  </si>
  <si>
    <t>Chart 19</t>
  </si>
  <si>
    <t>Chart 20</t>
  </si>
  <si>
    <t xml:space="preserve"> * Use "N/A" in the SmartCare Client ID# field for any Chart rows that will not be used. Do not leave SmartCare Client ID# cells blank.</t>
  </si>
  <si>
    <t>QAPR Results</t>
  </si>
  <si>
    <t>Agency/Legal Entity</t>
  </si>
  <si>
    <t>Program Name</t>
  </si>
  <si>
    <t>Review Start Date:</t>
  </si>
  <si>
    <t>Total Services for Review</t>
  </si>
  <si>
    <t>Review End Date:</t>
  </si>
  <si>
    <t>State Provider Number</t>
  </si>
  <si>
    <t># of Disallowed Services</t>
  </si>
  <si>
    <t># of Compliant Charts</t>
  </si>
  <si>
    <t>Disallowance %</t>
  </si>
  <si>
    <t>Compliant Charts %</t>
  </si>
  <si>
    <t>Overall Compliance %</t>
  </si>
  <si>
    <t>QIP based on overall results %</t>
  </si>
  <si>
    <t>QIP based on disallowance %</t>
  </si>
  <si>
    <t>QIP based on Quality of Care %</t>
  </si>
  <si>
    <t>Strengths and Commendable Efforts</t>
  </si>
  <si>
    <t xml:space="preserve">
</t>
  </si>
  <si>
    <t>Total Corrected Services and Disallowances by Chart</t>
  </si>
  <si>
    <t>Findings by Category, all Charts</t>
  </si>
  <si>
    <t>Chart</t>
  </si>
  <si>
    <t>Services Reviewed</t>
  </si>
  <si>
    <t>Services Corrected</t>
  </si>
  <si>
    <t>Services Disallowed</t>
  </si>
  <si>
    <t>Amount Disallowed</t>
  </si>
  <si>
    <t>Chart Compliance</t>
  </si>
  <si>
    <t>Category</t>
  </si>
  <si>
    <t>Total Compliance and Non-Compliance</t>
  </si>
  <si>
    <t>Total in Compliance</t>
  </si>
  <si>
    <t>Compliance %</t>
  </si>
  <si>
    <t>Intake</t>
  </si>
  <si>
    <t>Screening/Assessment</t>
  </si>
  <si>
    <t>Diagnosis/Problem List</t>
  </si>
  <si>
    <t>Participant List Documentation</t>
  </si>
  <si>
    <t>Progress Notes</t>
  </si>
  <si>
    <t>Care Coordination Services</t>
  </si>
  <si>
    <t>Billing</t>
  </si>
  <si>
    <t>Discharge Documentation</t>
  </si>
  <si>
    <t>Naltrexone Services</t>
  </si>
  <si>
    <t>Recovery Services</t>
  </si>
  <si>
    <t>Peer Support Services</t>
  </si>
  <si>
    <t>Perinatal Services</t>
  </si>
  <si>
    <t>Withdrawal Management Services/AWM</t>
  </si>
  <si>
    <t>Quality of Care</t>
  </si>
  <si>
    <t>Quality Indicators Review</t>
  </si>
  <si>
    <t>P&amp;P Review</t>
  </si>
  <si>
    <t>Totals</t>
  </si>
  <si>
    <t>Item</t>
  </si>
  <si>
    <t>Met %</t>
  </si>
  <si>
    <t>INTAKE</t>
  </si>
  <si>
    <t>Services Change Summary</t>
  </si>
  <si>
    <t>After adding/updating data in the Chart Review Info tab or the individual Client tabs, click on Data &gt; Refresh All to refresh these tables.</t>
  </si>
  <si>
    <t>Corrective Action Type (For Program Use)</t>
  </si>
  <si>
    <t>Place an "X" in the column below to indicate the corrective action for each service(s) and the date action was completed. Final Action Date: The date in which the final corrective action step has been completed.  Program is required to submit a "final" Services Change Summary to the QA Specialist when all services have had final adjudication.</t>
  </si>
  <si>
    <t>Services to be Corrected</t>
  </si>
  <si>
    <t>Staff Initials</t>
  </si>
  <si>
    <t>Procedure Code</t>
  </si>
  <si>
    <t>Procedure Name</t>
  </si>
  <si>
    <t>Service Date</t>
  </si>
  <si>
    <t>Reason for Correction</t>
  </si>
  <si>
    <t>Comments</t>
  </si>
  <si>
    <t xml:space="preserve"> Client #</t>
  </si>
  <si>
    <t>Amount Claimed</t>
  </si>
  <si>
    <t>Self Correction Resolve Date</t>
  </si>
  <si>
    <t>"My Reported Error" Correction Date Submitted</t>
  </si>
  <si>
    <t>"My Reported Error" Correction Date Resolved</t>
  </si>
  <si>
    <t>Include</t>
  </si>
  <si>
    <t>Yes</t>
  </si>
  <si>
    <t>Correction</t>
  </si>
  <si>
    <t>Service Code</t>
  </si>
  <si>
    <t>Service Type</t>
  </si>
  <si>
    <t>Client #</t>
  </si>
  <si>
    <t>Sum of $ Claimed</t>
  </si>
  <si>
    <t>Grand Total</t>
  </si>
  <si>
    <t>Place an "X" in the column below to indicate the corrective action for each service(s) and the date action was completed. Final Action Date: The date in which the final corrective action step has been completed.  Program is required to submit a "final" Billing Summary Form to the QA Specialist when all services have had final adjudication.</t>
  </si>
  <si>
    <t>Services to be Disallowed</t>
  </si>
  <si>
    <t>Disallowed Requirement #</t>
  </si>
  <si>
    <t>Disallowance</t>
  </si>
  <si>
    <t>QIP/Suggestion</t>
  </si>
  <si>
    <t>FY 25-26 Resolved Trends (QIP &amp; Suggestions)</t>
  </si>
  <si>
    <t>FY26-27 Status</t>
  </si>
  <si>
    <t>Reason recurring 
(if not sustained)</t>
  </si>
  <si>
    <t>IF RECURRENCE: 
New Action Items/Next Steps</t>
  </si>
  <si>
    <t>FY 26-27 Emerging Trends (QIP &amp; Suggestions)</t>
  </si>
  <si>
    <t>Prior Year Suggestion (y/n)</t>
  </si>
  <si>
    <t>Reason recurring 
(if prior year suggestion)</t>
  </si>
  <si>
    <t>Action Items/Next Steps</t>
  </si>
  <si>
    <t>Systemic Trends Not Resolved (Includes FY25-26 + prior year reviews)</t>
  </si>
  <si>
    <t>Dates Identified</t>
  </si>
  <si>
    <t># of QIP/ Interventions</t>
  </si>
  <si>
    <t>New Action Items/Next Steps</t>
  </si>
  <si>
    <t>#</t>
  </si>
  <si>
    <t>P&amp;P RECEIVED</t>
  </si>
  <si>
    <t>YES/NO</t>
  </si>
  <si>
    <t xml:space="preserve">Program submitted all P&amp;P's </t>
  </si>
  <si>
    <t>Program reported all P&amp;P's are the same</t>
  </si>
  <si>
    <t>Program submitted revised P&amp;P's</t>
  </si>
  <si>
    <t>Compliance</t>
  </si>
  <si>
    <t>P&amp;P1</t>
  </si>
  <si>
    <t>Admission Agreements (SUD ONLY)</t>
  </si>
  <si>
    <t>P&amp;P2</t>
  </si>
  <si>
    <t xml:space="preserve">Member rights </t>
  </si>
  <si>
    <t>P&amp;P3</t>
  </si>
  <si>
    <t>Program Integrity</t>
  </si>
  <si>
    <t>P&amp;P4</t>
  </si>
  <si>
    <t>Linguistic/Cultural Competence + CLAS</t>
  </si>
  <si>
    <t>P&amp;P5</t>
  </si>
  <si>
    <t>Mobile NTP (SUD ONLY - NTP)</t>
  </si>
  <si>
    <t>P&amp;P6</t>
  </si>
  <si>
    <t>Assertive Field Based Treatment (SUD ONLY - Non-NTP)</t>
  </si>
  <si>
    <t>Informational Only for FY26-27</t>
  </si>
  <si>
    <t>P&amp;P7</t>
  </si>
  <si>
    <t>AI/Eleos Policy</t>
  </si>
  <si>
    <t xml:space="preserve">                                                                                                                                                           </t>
  </si>
  <si>
    <t xml:space="preserve">Program Quality Indicators Review </t>
  </si>
  <si>
    <t>Results</t>
  </si>
  <si>
    <t>Progress Note Timeliness</t>
  </si>
  <si>
    <t>Last Date of Service</t>
  </si>
  <si>
    <t>The following indicators are already part of residential reviews and meant to support or enhance existing monitoring</t>
  </si>
  <si>
    <t>RES - Bed days without PN</t>
  </si>
  <si>
    <t>RES - No diagnosis</t>
  </si>
  <si>
    <t>RES - services entered outside of enrollment/after discharge</t>
  </si>
  <si>
    <t>RES - bed days with no authorization present</t>
  </si>
  <si>
    <t>FY25-26 Status</t>
  </si>
  <si>
    <t xml:space="preserve">Prior Year Suggestion </t>
  </si>
  <si>
    <t>QIP</t>
  </si>
  <si>
    <t>Sustained</t>
  </si>
  <si>
    <t>n/a</t>
  </si>
  <si>
    <t>Medi Cal</t>
  </si>
  <si>
    <t>SUGGESTION</t>
  </si>
  <si>
    <t xml:space="preserve">Recurrence </t>
  </si>
  <si>
    <t>Failed Intervention</t>
  </si>
  <si>
    <t>No</t>
  </si>
  <si>
    <t>Medicare</t>
  </si>
  <si>
    <t>Implemented</t>
  </si>
  <si>
    <t>Did not implement</t>
  </si>
  <si>
    <t>Medi-Medi</t>
  </si>
  <si>
    <t>Other</t>
  </si>
  <si>
    <t>None</t>
  </si>
  <si>
    <t>Quality Indicators</t>
  </si>
  <si>
    <t>Met</t>
  </si>
  <si>
    <t>Not Met</t>
  </si>
  <si>
    <t>CalMHSA.2023</t>
  </si>
  <si>
    <t>Corrected Claims Reason Codes</t>
  </si>
  <si>
    <t>Code</t>
  </si>
  <si>
    <t>Type</t>
  </si>
  <si>
    <t>Description</t>
  </si>
  <si>
    <t>Full</t>
  </si>
  <si>
    <t>Disallowance Descriptions</t>
  </si>
  <si>
    <t>Insurance Options</t>
  </si>
  <si>
    <t>C11</t>
  </si>
  <si>
    <t>Data Entry Error</t>
  </si>
  <si>
    <t>Incorrect date of service</t>
  </si>
  <si>
    <t>Req#</t>
  </si>
  <si>
    <t>Section</t>
  </si>
  <si>
    <t>C12</t>
  </si>
  <si>
    <t>Incorrect service indicator</t>
  </si>
  <si>
    <t>B1</t>
  </si>
  <si>
    <t>Evidence of fraud, waste, abuse</t>
  </si>
  <si>
    <t>MC</t>
  </si>
  <si>
    <t>C13</t>
  </si>
  <si>
    <t>Incorrect procedure code</t>
  </si>
  <si>
    <t>B2</t>
  </si>
  <si>
    <t>Claim submitted for services during lock-out</t>
  </si>
  <si>
    <t>OHC</t>
  </si>
  <si>
    <t>C14</t>
  </si>
  <si>
    <t>Incorrect provider</t>
  </si>
  <si>
    <t>B3</t>
  </si>
  <si>
    <t>Missing documentation of allowable service</t>
  </si>
  <si>
    <t>No Insurance</t>
  </si>
  <si>
    <t>C15</t>
  </si>
  <si>
    <t>Incorrect time</t>
  </si>
  <si>
    <t>B12</t>
  </si>
  <si>
    <t>Service not billable under Title 9</t>
  </si>
  <si>
    <t>County-Billable</t>
  </si>
  <si>
    <t>C16</t>
  </si>
  <si>
    <t>Incorrect client</t>
  </si>
  <si>
    <t>C17</t>
  </si>
  <si>
    <t>Incorrect unit/sub unit</t>
  </si>
  <si>
    <t>C18</t>
  </si>
  <si>
    <t>Incorrect location code</t>
  </si>
  <si>
    <t>C19</t>
  </si>
  <si>
    <t>Duplicate entry</t>
  </si>
  <si>
    <t>P&amp;P_Tot</t>
  </si>
  <si>
    <t>P&amp;P_NM</t>
  </si>
  <si>
    <t>QoC</t>
  </si>
  <si>
    <t>Result</t>
  </si>
  <si>
    <t>Total Met/Not Met</t>
  </si>
  <si>
    <t>Total Met</t>
  </si>
  <si>
    <t>1_Tot</t>
  </si>
  <si>
    <t>2_Tot</t>
  </si>
  <si>
    <t>Hide 2.7</t>
  </si>
  <si>
    <t>3_Tot</t>
  </si>
  <si>
    <t>Hide 3.4</t>
  </si>
  <si>
    <t>Hide 3.5</t>
  </si>
  <si>
    <t>Hide 3.6</t>
  </si>
  <si>
    <t>Hide 3.7</t>
  </si>
  <si>
    <t>Hide 3.8</t>
  </si>
  <si>
    <t>4_Tot</t>
  </si>
  <si>
    <t>5_Tot</t>
  </si>
  <si>
    <t>Hide 5.4</t>
  </si>
  <si>
    <t>Hide 5.5</t>
  </si>
  <si>
    <t>6_Tot</t>
  </si>
  <si>
    <t>Hide 6.3</t>
  </si>
  <si>
    <t>Hide 6.4</t>
  </si>
  <si>
    <t>Hide 6.5</t>
  </si>
  <si>
    <t>7_Tot</t>
  </si>
  <si>
    <t>Hide 7.6</t>
  </si>
  <si>
    <t>Hide 7.7</t>
  </si>
  <si>
    <t>Hide 7.8</t>
  </si>
  <si>
    <t>Hide 7.9</t>
  </si>
  <si>
    <t>Hide 7.10.</t>
  </si>
  <si>
    <t>Hide 7.11</t>
  </si>
  <si>
    <t>Hide 7.12</t>
  </si>
  <si>
    <t>8_Tot</t>
  </si>
  <si>
    <t>9_Tot</t>
  </si>
  <si>
    <t>10_Tot</t>
  </si>
  <si>
    <t>Hide 10.2</t>
  </si>
  <si>
    <t>Hide 10.3</t>
  </si>
  <si>
    <t>11_Tot</t>
  </si>
  <si>
    <t>12_Tot</t>
  </si>
  <si>
    <t>Hide 12.6</t>
  </si>
  <si>
    <t>13_Tot</t>
  </si>
  <si>
    <t>Hide 13.2</t>
  </si>
  <si>
    <t>Hide 13.3</t>
  </si>
  <si>
    <t>Hide 13.4</t>
  </si>
  <si>
    <t>Hide 13.5</t>
  </si>
  <si>
    <t>1_NM</t>
  </si>
  <si>
    <t>2_NM</t>
  </si>
  <si>
    <t>3_NM</t>
  </si>
  <si>
    <t>4_NM</t>
  </si>
  <si>
    <t>5_NM</t>
  </si>
  <si>
    <t>6_NM</t>
  </si>
  <si>
    <t>7_NM</t>
  </si>
  <si>
    <t>8_NM</t>
  </si>
  <si>
    <t>9_NM</t>
  </si>
  <si>
    <t>10_NM</t>
  </si>
  <si>
    <t>11_NM</t>
  </si>
  <si>
    <t>12_NM</t>
  </si>
  <si>
    <t>13_NM</t>
  </si>
  <si>
    <t>Total</t>
  </si>
  <si>
    <t>Met_Tot</t>
  </si>
  <si>
    <t>Not Met_Tot</t>
  </si>
  <si>
    <t>Pass%</t>
  </si>
  <si>
    <t>Compliant</t>
  </si>
  <si>
    <t>Not met</t>
  </si>
  <si>
    <t>Comp%</t>
  </si>
  <si>
    <t>Overall Comp</t>
  </si>
  <si>
    <t>Aggregated Chart Findings Data</t>
  </si>
  <si>
    <t>Client</t>
  </si>
  <si>
    <t xml:space="preserve"> Service #</t>
  </si>
  <si>
    <t>$ Claimed</t>
  </si>
  <si>
    <t>Agency/Legal Entity Name</t>
  </si>
  <si>
    <t>Billing Review Period</t>
  </si>
  <si>
    <t>to</t>
  </si>
  <si>
    <t>Chart #</t>
  </si>
  <si>
    <t>LOC at Start of Review Period</t>
  </si>
  <si>
    <t>LOC at End of Review Period</t>
  </si>
  <si>
    <t>Total Disallowed:</t>
  </si>
  <si>
    <t>Services Addendum</t>
  </si>
  <si>
    <t>REQ #</t>
  </si>
  <si>
    <t>RESULT</t>
  </si>
  <si>
    <t>FINDING</t>
  </si>
  <si>
    <t>COMMENTS</t>
  </si>
  <si>
    <t>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t>
  </si>
  <si>
    <t>If telehealth or telephone services are provided, is there documented consent (written or verbal) specific to the provision of telehealth services prior to initial delivery of services?</t>
  </si>
  <si>
    <t>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t>
  </si>
  <si>
    <t>For members whose primary language is not English, is there evidence of informing materials provided to member in their primary/preferred language? Do progress notes document the language of service provided (if other than English)?</t>
  </si>
  <si>
    <t xml:space="preserve">For member with identified disabilities, is there documentation that services were provided in alternate formats and/or accommodation of disability? </t>
  </si>
  <si>
    <t>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t>
  </si>
  <si>
    <t>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t>
  </si>
  <si>
    <t>SCREENING/ASSESSMENT</t>
  </si>
  <si>
    <t>Has completed a screening (BQuIP for Adults or other screening tools for youth/young adults)?</t>
  </si>
  <si>
    <t>Is actual level of care the same as the indicated Level of Care (LOC), or is the discrepancy sufficiently justified?  If there is a discrepancy, is there a quality of care concern?</t>
  </si>
  <si>
    <t>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t>
  </si>
  <si>
    <t>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t>
  </si>
  <si>
    <t>Was member screened for priority population status (pregnant person using IV substances, pregnant person using other non-IV substances, person using IV substances)?</t>
  </si>
  <si>
    <t xml:space="preserve">Are the following completed and included in the medical record?   
- Health Questionnaire  
- Risk assessment </t>
  </si>
  <si>
    <t>Hide</t>
  </si>
  <si>
    <t>1
2
3
4</t>
  </si>
  <si>
    <t>DIAGNOSIS/PROBLEM LIST</t>
  </si>
  <si>
    <t>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t>
  </si>
  <si>
    <t>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t>
  </si>
  <si>
    <t>If tobacco use is identified in the assessment and included on problem list, was there evidence of treatment or a referral for tobacco use disorder offered?</t>
  </si>
  <si>
    <t>PARTICIPANT LIST DOCUMENTATION</t>
  </si>
  <si>
    <t>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t>
  </si>
  <si>
    <t>PROGRESS NOTES</t>
  </si>
  <si>
    <t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t>
  </si>
  <si>
    <t>Have all risk and safety issues in the member record been addressed and for member with identified risks, do progress notes document ongoing assessment, clinical monitoring, and intervention(s) that relate to the level of risk, when appropriate?</t>
  </si>
  <si>
    <t>Based on the documentation as a whole, is there evidence that treatment is high quality, person centered, culturally responsive and aligned with member needs?</t>
  </si>
  <si>
    <t>1
2
3</t>
  </si>
  <si>
    <t>CARE COORDINATION SERVICES</t>
  </si>
  <si>
    <t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t>
  </si>
  <si>
    <t>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t>
  </si>
  <si>
    <t xml:space="preserve">BILLING </t>
  </si>
  <si>
    <t>Were all services provided while the member was outside of a Medi-Cal lock-out place of service (e.g., psych hospitalization, Institution for Mental Disease (IMD) juvenile hall*, jail)? If no, identify the services in the Services Addendum.</t>
  </si>
  <si>
    <t>Is there documentation of a valid allowable service for every claim billed within the review period? If no, identify the claims in the Services Addendum.</t>
  </si>
  <si>
    <t>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t>
  </si>
  <si>
    <t>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t>
  </si>
  <si>
    <t>Do individual and/or group progress notes with multiple providers clearly identify the number of providers and the specific involvement and interventions of each provider? If no, identify the claims in the Services Addendum.</t>
  </si>
  <si>
    <t>62:6459:64</t>
  </si>
  <si>
    <t>DISCHARGE DOCUMENTATION</t>
  </si>
  <si>
    <t>Discharge Plan (for planned discharge) includes:   
- Description of member triggers  
- A plan to avoid relapse when confronted with these triggers  
- A support plan</t>
  </si>
  <si>
    <t>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t>
  </si>
  <si>
    <t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t>
  </si>
  <si>
    <t>NALTREXONE SERVICES</t>
  </si>
  <si>
    <t>Does the member have a confirmed, documented history of opiate and/or alcohol addiction?</t>
  </si>
  <si>
    <t>Is the member at least 18 years of age, opiate free and not pregnant?</t>
  </si>
  <si>
    <t>Naltrexone services: Are there at least two face-to-face counseling sessions with a therapist or counselor every 30-day period?</t>
  </si>
  <si>
    <t>RECOVERY SERVICES</t>
  </si>
  <si>
    <t>Was client assessed for appropriateness of Recovery Services (either following completion of treatment or concurrent enrollment) and was a TEA completed?</t>
  </si>
  <si>
    <t>PEER SUPPORT SERVICES</t>
  </si>
  <si>
    <t>Do services provide evidence of helping to prevent relapse, empowering the member through strength-based coaching, supporting linkages to community resources, and educating the member and family about the member's condition and the process of recovery?</t>
  </si>
  <si>
    <t>Are required elements for a relevant care plan found within the member record (i.e.: progress note)?</t>
  </si>
  <si>
    <t>PERINATAL SERVICES</t>
  </si>
  <si>
    <t>Do services rendered address treatment and recovery issues specific to pregnant and postpartum women such as relationships, sexual and physical abuse, and development of parenting skills?</t>
  </si>
  <si>
    <t>Does the medical documentation substantiate the member's pregnancy and is the last day of pregnancy documented in the member's record?</t>
  </si>
  <si>
    <t>Are required elements for a relevant care plan found within the member record (ie: progress note)?</t>
  </si>
  <si>
    <t>Pregnancy/physical exam: Evidence of timelines met for physical examination requirements for pregnant/peri members. If member has not had a physical exam in the last 12 months or physical exam results are not present, obtaining a physical exam is present on the Perinatal Plan of Care?</t>
  </si>
  <si>
    <t>Required treatment issues: Evidence required areas/issues included in treatment (see PPG, includes parenting skills); review of problem lists, referrals, Sign in sheets, Program scheduled</t>
  </si>
  <si>
    <t>WITHDRAWAL MANAGEMENT SERVICES/AWM</t>
  </si>
  <si>
    <t xml:space="preserve">WM observation log and vitals check document is completed as required.  
(BHIN 25-003) </t>
  </si>
  <si>
    <t>Billing Review Period Start:</t>
  </si>
  <si>
    <t>Billing Review Period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</si>
</sst>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0;\-0;;@"/>
    <numFmt numFmtId="165" formatCode="&quot;$&quot;#,##0.00"/>
    <numFmt numFmtId="166" formatCode="m/d/yy;@"/>
  </numFmts>
  <fonts count="39" x14ac:knownFonts="1">
    <font>
      <sz val="10"/>
      <name val="Arial"/>
    </font>
    <font>
      <sz val="11"/>
      <color theme="1"/>
      <name val="Arial"/>
      <family val="2"/>
    </font>
    <font>
      <sz val="11"/>
      <color theme="1"/>
      <name val="Calibri"/>
      <family val="2"/>
      <scheme val="minor"/>
    </font>
    <font>
      <sz val="10"/>
      <name val="Arial"/>
      <family val="2"/>
    </font>
    <font>
      <sz val="12"/>
      <name val="Arial"/>
      <family val="2"/>
    </font>
    <font>
      <b/>
      <sz val="12"/>
      <name val="Arial"/>
      <family val="2"/>
    </font>
    <font>
      <sz val="14"/>
      <name val="Arial"/>
      <family val="2"/>
    </font>
    <font>
      <b/>
      <sz val="10"/>
      <name val="Arial"/>
      <family val="2"/>
    </font>
    <font>
      <sz val="11"/>
      <name val="Arial"/>
      <family val="2"/>
    </font>
    <font>
      <sz val="11"/>
      <color rgb="FF000000"/>
      <name val="Arial"/>
      <family val="2"/>
    </font>
    <font>
      <sz val="12"/>
      <color rgb="FF000000"/>
      <name val="Arial"/>
      <family val="2"/>
    </font>
    <font>
      <sz val="11"/>
      <color rgb="FF404040"/>
      <name val="Arial"/>
      <family val="2"/>
    </font>
    <font>
      <b/>
      <sz val="18"/>
      <color rgb="FF000000"/>
      <name val="Arial"/>
      <family val="2"/>
    </font>
    <font>
      <sz val="10"/>
      <color rgb="FFFF0000"/>
      <name val="Arial"/>
      <family val="2"/>
    </font>
    <font>
      <sz val="10"/>
      <name val="Arial"/>
      <family val="2"/>
    </font>
    <font>
      <sz val="8"/>
      <name val="Arial"/>
      <family val="2"/>
    </font>
    <font>
      <b/>
      <sz val="11"/>
      <color rgb="FF404040"/>
      <name val="Arial"/>
      <family val="2"/>
    </font>
    <font>
      <b/>
      <sz val="11"/>
      <color theme="7" tint="-0.249977111117893"/>
      <name val="Arial"/>
      <family val="2"/>
    </font>
    <font>
      <b/>
      <sz val="10"/>
      <color theme="1"/>
      <name val="Arial"/>
      <family val="2"/>
    </font>
    <font>
      <sz val="12"/>
      <color theme="0"/>
      <name val="Arial"/>
      <family val="2"/>
    </font>
    <font>
      <i/>
      <sz val="12"/>
      <name val="Arial"/>
      <family val="2"/>
    </font>
    <font>
      <sz val="11"/>
      <color theme="0"/>
      <name val="Arial"/>
      <family val="2"/>
    </font>
    <font>
      <b/>
      <sz val="11"/>
      <name val="Arial"/>
      <family val="2"/>
    </font>
    <font>
      <sz val="10"/>
      <color theme="0"/>
      <name val="Arial"/>
      <family val="2"/>
    </font>
    <font>
      <sz val="12"/>
      <color theme="7" tint="-0.249977111117893"/>
      <name val="Arial"/>
      <family val="2"/>
    </font>
    <font>
      <b/>
      <sz val="12"/>
      <color theme="7" tint="-0.249977111117893"/>
      <name val="Arial"/>
      <family val="2"/>
    </font>
    <font>
      <b/>
      <sz val="11"/>
      <name val="Calibri"/>
      <family val="2"/>
      <scheme val="minor"/>
    </font>
    <font>
      <sz val="11"/>
      <name val="Calibri"/>
      <family val="2"/>
      <scheme val="minor"/>
    </font>
    <font>
      <i/>
      <sz val="11"/>
      <name val="Calibri"/>
      <family val="2"/>
      <scheme val="minor"/>
    </font>
    <font>
      <b/>
      <sz val="11"/>
      <color theme="1"/>
      <name val="Calibri"/>
      <family val="2"/>
    </font>
    <font>
      <sz val="11"/>
      <color rgb="FFFF0000"/>
      <name val="Calibri"/>
      <family val="2"/>
      <scheme val="minor"/>
    </font>
    <font>
      <b/>
      <sz val="12"/>
      <name val="Calibri"/>
      <family val="2"/>
      <scheme val="minor"/>
    </font>
    <font>
      <sz val="12"/>
      <name val="Calibri"/>
      <family val="2"/>
      <scheme val="minor"/>
    </font>
    <font>
      <sz val="12"/>
      <color rgb="FF000000"/>
      <name val="Calibri"/>
      <family val="2"/>
    </font>
    <font>
      <b/>
      <sz val="12"/>
      <name val="Calibri"/>
      <family val="2"/>
    </font>
    <font>
      <sz val="11"/>
      <name val="Calibri"/>
      <family val="2"/>
    </font>
    <font>
      <sz val="11"/>
      <color rgb="FF000000"/>
      <name val="Calibri"/>
      <family val="2"/>
    </font>
    <font>
      <b/>
      <sz val="11"/>
      <color theme="1"/>
      <name val="Arial"/>
      <family val="2"/>
    </font>
    <font>
      <b/>
      <sz val="12"/>
      <color theme="1"/>
      <name val="Arial"/>
      <family val="2"/>
    </font>
  </fonts>
  <fills count="1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F2F2F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theme="7" tint="0.79998168889431442"/>
        <bgColor theme="7" tint="0.79998168889431442"/>
      </patternFill>
    </fill>
    <fill>
      <patternFill patternType="solid">
        <fgColor rgb="FFC5D9F1"/>
        <bgColor rgb="FF000000"/>
      </patternFill>
    </fill>
    <fill>
      <patternFill patternType="solid">
        <fgColor rgb="FFFFE0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theme="7"/>
      </top>
      <bottom style="thin">
        <color theme="7"/>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44" fontId="3" fillId="0" borderId="0" applyFont="0" applyFill="0" applyBorder="0" applyAlignment="0" applyProtection="0"/>
    <xf numFmtId="0" fontId="3" fillId="0" borderId="0"/>
    <xf numFmtId="0" fontId="2" fillId="0" borderId="0"/>
    <xf numFmtId="9" fontId="14" fillId="0" borderId="0" applyFont="0" applyFill="0" applyBorder="0" applyAlignment="0" applyProtection="0"/>
    <xf numFmtId="43" fontId="14" fillId="0" borderId="0" applyFont="0" applyFill="0" applyBorder="0" applyAlignment="0" applyProtection="0"/>
  </cellStyleXfs>
  <cellXfs count="386">
    <xf numFmtId="0" fontId="0" fillId="0" borderId="0" xfId="0"/>
    <xf numFmtId="0" fontId="4" fillId="0" borderId="0" xfId="0" applyFont="1"/>
    <xf numFmtId="0" fontId="0" fillId="0" borderId="1" xfId="0" applyBorder="1"/>
    <xf numFmtId="0" fontId="0" fillId="0" borderId="0" xfId="0" applyAlignment="1">
      <alignment wrapText="1"/>
    </xf>
    <xf numFmtId="0" fontId="4" fillId="0" borderId="0" xfId="0" applyFont="1" applyAlignment="1">
      <alignment horizontal="left"/>
    </xf>
    <xf numFmtId="0" fontId="4" fillId="0" borderId="0" xfId="0" applyFont="1" applyAlignment="1">
      <alignment horizontal="center"/>
    </xf>
    <xf numFmtId="0" fontId="3" fillId="0" borderId="0" xfId="0" applyFont="1"/>
    <xf numFmtId="0" fontId="4" fillId="0" borderId="0" xfId="0" applyFont="1" applyAlignment="1">
      <alignment horizontal="center" wrapText="1"/>
    </xf>
    <xf numFmtId="0" fontId="0" fillId="0" borderId="0" xfId="0" applyAlignment="1">
      <alignment vertical="top"/>
    </xf>
    <xf numFmtId="0" fontId="5" fillId="0" borderId="0" xfId="0" applyFont="1"/>
    <xf numFmtId="0" fontId="0" fillId="0" borderId="0" xfId="0" applyAlignment="1">
      <alignment horizontal="left"/>
    </xf>
    <xf numFmtId="0" fontId="4" fillId="0" borderId="0" xfId="0" applyFont="1" applyAlignment="1">
      <alignment wrapText="1"/>
    </xf>
    <xf numFmtId="9" fontId="0" fillId="0" borderId="0" xfId="4" applyFont="1"/>
    <xf numFmtId="0" fontId="16" fillId="4" borderId="1" xfId="2" applyFont="1" applyFill="1" applyBorder="1" applyAlignment="1">
      <alignment horizontal="center" vertical="center" wrapText="1"/>
    </xf>
    <xf numFmtId="2" fontId="17" fillId="4" borderId="1" xfId="2" applyNumberFormat="1" applyFont="1" applyFill="1" applyBorder="1" applyAlignment="1">
      <alignment horizontal="center" vertical="center" wrapText="1"/>
    </xf>
    <xf numFmtId="0" fontId="17" fillId="4" borderId="1" xfId="2" applyFont="1" applyFill="1" applyBorder="1" applyAlignment="1">
      <alignment horizontal="center" vertical="center" wrapText="1"/>
    </xf>
    <xf numFmtId="0" fontId="0" fillId="0" borderId="0" xfId="0" quotePrefix="1"/>
    <xf numFmtId="0" fontId="0" fillId="0" borderId="1" xfId="0" applyBorder="1" applyAlignment="1">
      <alignment horizontal="center"/>
    </xf>
    <xf numFmtId="0" fontId="0" fillId="0" borderId="0" xfId="0" applyAlignment="1">
      <alignment vertical="top" wrapText="1"/>
    </xf>
    <xf numFmtId="0" fontId="0" fillId="0" borderId="0" xfId="0" applyAlignment="1">
      <alignment horizontal="left" wrapText="1"/>
    </xf>
    <xf numFmtId="0" fontId="3" fillId="0" borderId="0" xfId="0" applyFont="1" applyAlignment="1">
      <alignment horizontal="left" wrapText="1"/>
    </xf>
    <xf numFmtId="0" fontId="5" fillId="8" borderId="2" xfId="0" applyFont="1" applyFill="1" applyBorder="1"/>
    <xf numFmtId="0" fontId="7" fillId="0" borderId="1" xfId="0" applyFont="1" applyBorder="1" applyAlignment="1">
      <alignment horizontal="center"/>
    </xf>
    <xf numFmtId="0" fontId="6" fillId="11" borderId="1" xfId="0" applyFont="1" applyFill="1" applyBorder="1" applyAlignment="1" applyProtection="1">
      <alignment horizontal="center" vertical="center" wrapText="1"/>
      <protection locked="0"/>
    </xf>
    <xf numFmtId="0" fontId="0" fillId="0" borderId="0" xfId="0" applyAlignment="1">
      <alignment horizontal="center"/>
    </xf>
    <xf numFmtId="0" fontId="8" fillId="0" borderId="0" xfId="0" applyFont="1"/>
    <xf numFmtId="0" fontId="9" fillId="0" borderId="0" xfId="0" applyFont="1"/>
    <xf numFmtId="0" fontId="4" fillId="0" borderId="4" xfId="0" applyFont="1" applyBorder="1"/>
    <xf numFmtId="0" fontId="5" fillId="6" borderId="1" xfId="0" applyFont="1" applyFill="1" applyBorder="1" applyAlignment="1">
      <alignment horizontal="center" wrapText="1"/>
    </xf>
    <xf numFmtId="0" fontId="5" fillId="6" borderId="1" xfId="0" applyFont="1" applyFill="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0" xfId="0" applyFont="1" applyFill="1" applyAlignment="1">
      <alignment horizontal="center"/>
    </xf>
    <xf numFmtId="0" fontId="5" fillId="0" borderId="0" xfId="0" applyFont="1" applyAlignment="1">
      <alignment vertical="top" wrapText="1"/>
    </xf>
    <xf numFmtId="0" fontId="4" fillId="0" borderId="0" xfId="0" applyFont="1" applyAlignment="1">
      <alignment vertical="top" wrapText="1"/>
    </xf>
    <xf numFmtId="0" fontId="5" fillId="3" borderId="1" xfId="0" applyFont="1" applyFill="1" applyBorder="1" applyAlignment="1">
      <alignment horizontal="center"/>
    </xf>
    <xf numFmtId="9" fontId="4" fillId="0" borderId="0" xfId="0" applyNumberFormat="1" applyFont="1"/>
    <xf numFmtId="0" fontId="19" fillId="0" borderId="0" xfId="0" applyFont="1" applyAlignment="1">
      <alignment horizontal="left" wrapText="1"/>
    </xf>
    <xf numFmtId="3" fontId="0" fillId="0" borderId="0" xfId="0" applyNumberFormat="1" applyAlignment="1">
      <alignment horizontal="left" vertical="top"/>
    </xf>
    <xf numFmtId="0" fontId="11" fillId="4" borderId="12" xfId="0" applyFont="1" applyFill="1" applyBorder="1" applyAlignment="1">
      <alignment horizontal="center" vertical="center" wrapText="1"/>
    </xf>
    <xf numFmtId="0" fontId="11" fillId="4" borderId="11" xfId="0" applyFont="1" applyFill="1" applyBorder="1" applyAlignment="1">
      <alignment horizontal="center" vertical="center" wrapText="1"/>
    </xf>
    <xf numFmtId="2" fontId="1" fillId="4" borderId="12" xfId="0" applyNumberFormat="1" applyFont="1" applyFill="1" applyBorder="1" applyAlignment="1">
      <alignment horizontal="center" vertical="center" wrapText="1"/>
    </xf>
    <xf numFmtId="0" fontId="1" fillId="4" borderId="12" xfId="0" applyFont="1" applyFill="1" applyBorder="1" applyAlignment="1">
      <alignment horizontal="center" vertical="center" wrapText="1"/>
    </xf>
    <xf numFmtId="0" fontId="4" fillId="0" borderId="0" xfId="0" applyFont="1" applyAlignment="1">
      <alignment horizontal="left" vertical="top"/>
    </xf>
    <xf numFmtId="14" fontId="0" fillId="0" borderId="0" xfId="0" applyNumberFormat="1" applyAlignment="1">
      <alignment horizontal="left" vertical="top" wrapText="1"/>
    </xf>
    <xf numFmtId="0" fontId="20" fillId="13" borderId="14" xfId="0" applyFont="1" applyFill="1" applyBorder="1" applyAlignment="1">
      <alignment horizontal="left" vertical="top"/>
    </xf>
    <xf numFmtId="0" fontId="4" fillId="13" borderId="15" xfId="0" applyFont="1" applyFill="1" applyBorder="1" applyAlignment="1">
      <alignment horizontal="left" vertical="top"/>
    </xf>
    <xf numFmtId="14" fontId="0" fillId="13" borderId="15" xfId="0" applyNumberFormat="1" applyFill="1" applyBorder="1" applyAlignment="1">
      <alignment horizontal="left" vertical="top" wrapText="1"/>
    </xf>
    <xf numFmtId="1" fontId="8" fillId="0" borderId="1" xfId="2" applyNumberFormat="1" applyFont="1" applyBorder="1" applyAlignment="1" applyProtection="1">
      <alignment horizontal="center" vertical="top" wrapText="1"/>
      <protection locked="0"/>
    </xf>
    <xf numFmtId="0" fontId="8" fillId="0" borderId="1" xfId="2" applyFont="1" applyBorder="1" applyAlignment="1" applyProtection="1">
      <alignment horizontal="center" vertical="top" wrapText="1"/>
      <protection locked="0"/>
    </xf>
    <xf numFmtId="14" fontId="8" fillId="0" borderId="1" xfId="2" applyNumberFormat="1" applyFont="1" applyBorder="1" applyAlignment="1" applyProtection="1">
      <alignment horizontal="center" vertical="top" wrapText="1"/>
      <protection locked="0"/>
    </xf>
    <xf numFmtId="0" fontId="8" fillId="0" borderId="1" xfId="1" applyNumberFormat="1" applyFont="1" applyFill="1" applyBorder="1" applyAlignment="1" applyProtection="1">
      <alignment horizontal="left" vertical="top" wrapText="1"/>
      <protection locked="0"/>
    </xf>
    <xf numFmtId="0" fontId="8" fillId="0" borderId="1" xfId="2"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18" fillId="10" borderId="13" xfId="0" applyFont="1" applyFill="1" applyBorder="1" applyAlignment="1">
      <alignment horizontal="left" vertical="top" wrapText="1"/>
    </xf>
    <xf numFmtId="14" fontId="18" fillId="10" borderId="13" xfId="0" applyNumberFormat="1" applyFont="1" applyFill="1" applyBorder="1" applyAlignment="1">
      <alignment horizontal="left" vertical="top" wrapText="1"/>
    </xf>
    <xf numFmtId="0" fontId="0" fillId="0" borderId="0" xfId="0" applyAlignment="1">
      <alignment horizontal="left" vertical="top"/>
    </xf>
    <xf numFmtId="0" fontId="4" fillId="0" borderId="2" xfId="0" applyFont="1" applyBorder="1" applyAlignment="1">
      <alignment horizontal="center" vertical="center"/>
    </xf>
    <xf numFmtId="9" fontId="22" fillId="6" borderId="1" xfId="4" applyFont="1" applyFill="1" applyBorder="1" applyAlignment="1">
      <alignment horizontal="center" vertical="center"/>
    </xf>
    <xf numFmtId="0" fontId="8" fillId="0" borderId="1" xfId="0" applyFont="1" applyBorder="1" applyAlignment="1">
      <alignment horizontal="center" vertical="center"/>
    </xf>
    <xf numFmtId="0" fontId="8" fillId="2" borderId="1" xfId="0" applyFont="1" applyFill="1" applyBorder="1" applyAlignment="1">
      <alignment horizontal="center" vertical="center"/>
    </xf>
    <xf numFmtId="0" fontId="8" fillId="0" borderId="2" xfId="0" applyFont="1" applyBorder="1" applyAlignment="1">
      <alignment horizontal="center" vertical="center"/>
    </xf>
    <xf numFmtId="0" fontId="23" fillId="0" borderId="0" xfId="0" applyFont="1" applyAlignment="1">
      <alignment horizontal="left" wrapText="1"/>
    </xf>
    <xf numFmtId="0" fontId="21" fillId="0" borderId="0" xfId="0" applyFont="1" applyAlignment="1">
      <alignment horizontal="left" wrapText="1"/>
    </xf>
    <xf numFmtId="0" fontId="0" fillId="0" borderId="12" xfId="0" applyBorder="1"/>
    <xf numFmtId="0" fontId="16" fillId="4" borderId="12" xfId="2" applyFont="1" applyFill="1" applyBorder="1" applyAlignment="1">
      <alignment horizontal="center" vertical="center" wrapText="1"/>
    </xf>
    <xf numFmtId="0" fontId="3" fillId="0" borderId="0" xfId="0" applyFont="1" applyAlignment="1">
      <alignment horizontal="left"/>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13" fillId="0" borderId="0" xfId="0" applyFont="1" applyAlignment="1">
      <alignment horizontal="left" vertical="top"/>
    </xf>
    <xf numFmtId="3" fontId="0" fillId="13" borderId="15" xfId="0" applyNumberFormat="1" applyFill="1" applyBorder="1" applyAlignment="1">
      <alignment horizontal="left" vertical="top"/>
    </xf>
    <xf numFmtId="0" fontId="0" fillId="13" borderId="15" xfId="0" applyFill="1" applyBorder="1" applyAlignment="1">
      <alignment horizontal="left" vertical="top"/>
    </xf>
    <xf numFmtId="0" fontId="13" fillId="13" borderId="15" xfId="0" applyFont="1" applyFill="1" applyBorder="1" applyAlignment="1">
      <alignment horizontal="left" vertical="top"/>
    </xf>
    <xf numFmtId="0" fontId="0" fillId="0" borderId="0" xfId="0" pivotButton="1" applyAlignment="1">
      <alignment horizontal="left" vertical="top" wrapText="1"/>
    </xf>
    <xf numFmtId="0" fontId="13" fillId="0" borderId="0" xfId="0" applyFont="1"/>
    <xf numFmtId="0" fontId="10" fillId="0" borderId="4" xfId="0" applyFont="1" applyBorder="1"/>
    <xf numFmtId="0" fontId="25" fillId="0" borderId="16" xfId="0" applyFont="1" applyBorder="1"/>
    <xf numFmtId="0" fontId="24" fillId="14" borderId="0" xfId="0" applyFont="1" applyFill="1"/>
    <xf numFmtId="0" fontId="24" fillId="0" borderId="0" xfId="0" applyFont="1"/>
    <xf numFmtId="0" fontId="3" fillId="0" borderId="0" xfId="2"/>
    <xf numFmtId="0" fontId="4" fillId="0" borderId="0" xfId="0" applyFont="1" applyAlignment="1" applyProtection="1">
      <alignment horizontal="left" vertical="top" wrapText="1"/>
      <protection locked="0"/>
    </xf>
    <xf numFmtId="1" fontId="0" fillId="0" borderId="1" xfId="0" applyNumberFormat="1" applyBorder="1"/>
    <xf numFmtId="14" fontId="0" fillId="0" borderId="1" xfId="0" applyNumberFormat="1" applyBorder="1"/>
    <xf numFmtId="0" fontId="4" fillId="0" borderId="2" xfId="0" applyFont="1" applyBorder="1" applyAlignment="1">
      <alignment horizontal="center" vertical="center" wrapText="1"/>
    </xf>
    <xf numFmtId="0" fontId="8" fillId="0" borderId="2" xfId="0" applyFont="1" applyBorder="1" applyAlignment="1">
      <alignment horizontal="center" vertical="center" wrapText="1"/>
    </xf>
    <xf numFmtId="165" fontId="4" fillId="0" borderId="0" xfId="0" applyNumberFormat="1" applyFont="1" applyAlignment="1">
      <alignment horizontal="center"/>
    </xf>
    <xf numFmtId="0" fontId="7" fillId="0" borderId="0" xfId="0" applyFont="1" applyAlignment="1">
      <alignment horizontal="left" vertical="top"/>
    </xf>
    <xf numFmtId="14" fontId="0" fillId="0" borderId="0" xfId="0" applyNumberFormat="1" applyAlignment="1">
      <alignment vertical="top" wrapText="1"/>
    </xf>
    <xf numFmtId="0" fontId="4" fillId="0" borderId="17" xfId="0" applyFont="1" applyBorder="1" applyAlignment="1">
      <alignment horizontal="right" vertical="top"/>
    </xf>
    <xf numFmtId="0" fontId="4" fillId="0" borderId="17" xfId="0" applyFont="1" applyBorder="1" applyAlignment="1">
      <alignment horizontal="left" vertical="top"/>
    </xf>
    <xf numFmtId="0" fontId="4" fillId="0" borderId="11" xfId="0" applyFont="1" applyBorder="1" applyAlignment="1">
      <alignment horizontal="left" vertical="top"/>
    </xf>
    <xf numFmtId="3" fontId="0" fillId="0" borderId="0" xfId="0" applyNumberFormat="1" applyAlignment="1">
      <alignment horizontal="left" vertical="center"/>
    </xf>
    <xf numFmtId="0" fontId="18" fillId="10" borderId="1" xfId="0" applyFont="1" applyFill="1" applyBorder="1" applyAlignment="1">
      <alignment horizontal="left" vertical="top" wrapText="1"/>
    </xf>
    <xf numFmtId="0" fontId="4" fillId="0" borderId="0" xfId="0" applyFont="1" applyAlignment="1">
      <alignment horizontal="center" vertical="top"/>
    </xf>
    <xf numFmtId="0" fontId="0" fillId="0" borderId="1" xfId="0" applyBorder="1" applyAlignment="1" applyProtection="1">
      <alignment horizontal="left" vertical="top"/>
      <protection locked="0"/>
    </xf>
    <xf numFmtId="0" fontId="0" fillId="0" borderId="1" xfId="0" applyBorder="1" applyAlignment="1" applyProtection="1">
      <alignment vertical="top"/>
      <protection locked="0"/>
    </xf>
    <xf numFmtId="0" fontId="6" fillId="0" borderId="1" xfId="0" applyFont="1" applyBorder="1" applyAlignment="1" applyProtection="1">
      <alignment horizontal="left" vertical="top" wrapText="1"/>
      <protection locked="0"/>
    </xf>
    <xf numFmtId="0" fontId="3" fillId="6" borderId="4" xfId="0" applyFont="1" applyFill="1" applyBorder="1" applyAlignment="1">
      <alignment horizontal="center" vertical="center"/>
    </xf>
    <xf numFmtId="1" fontId="0" fillId="11" borderId="1" xfId="0" applyNumberFormat="1" applyFill="1" applyBorder="1" applyAlignment="1" applyProtection="1">
      <alignment horizontal="center" vertical="center"/>
      <protection locked="0"/>
    </xf>
    <xf numFmtId="14" fontId="0" fillId="11" borderId="1" xfId="0" applyNumberFormat="1" applyFill="1" applyBorder="1" applyAlignment="1" applyProtection="1">
      <alignment horizontal="center" vertical="center"/>
      <protection locked="0"/>
    </xf>
    <xf numFmtId="1" fontId="3" fillId="11" borderId="1" xfId="0" applyNumberFormat="1" applyFont="1" applyFill="1" applyBorder="1" applyAlignment="1" applyProtection="1">
      <alignment horizontal="center" vertical="center"/>
      <protection locked="0"/>
    </xf>
    <xf numFmtId="1" fontId="0" fillId="11" borderId="5" xfId="0" applyNumberFormat="1" applyFill="1" applyBorder="1" applyAlignment="1" applyProtection="1">
      <alignment horizontal="center" vertical="center"/>
      <protection locked="0"/>
    </xf>
    <xf numFmtId="1" fontId="3" fillId="11" borderId="5" xfId="0" applyNumberFormat="1" applyFont="1" applyFill="1" applyBorder="1" applyAlignment="1" applyProtection="1">
      <alignment horizontal="center" vertical="center"/>
      <protection locked="0"/>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14" fontId="4" fillId="7" borderId="1" xfId="0" applyNumberFormat="1" applyFont="1" applyFill="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5" fillId="9" borderId="1" xfId="0" applyFont="1" applyFill="1" applyBorder="1" applyAlignment="1">
      <alignment horizontal="center" vertical="center"/>
    </xf>
    <xf numFmtId="0" fontId="4" fillId="7" borderId="1" xfId="0" applyFont="1" applyFill="1" applyBorder="1" applyAlignment="1">
      <alignment horizontal="center" vertical="center"/>
    </xf>
    <xf numFmtId="0" fontId="5" fillId="9" borderId="1" xfId="0" applyFont="1" applyFill="1" applyBorder="1" applyAlignment="1">
      <alignment horizontal="center" vertical="center" wrapText="1"/>
    </xf>
    <xf numFmtId="0" fontId="4" fillId="0" borderId="0" xfId="0" applyFont="1" applyAlignment="1">
      <alignment horizontal="center" vertical="center" wrapText="1"/>
    </xf>
    <xf numFmtId="0" fontId="19" fillId="0" borderId="0" xfId="0" applyFont="1" applyAlignment="1">
      <alignment horizontal="center" vertical="center" wrapText="1"/>
    </xf>
    <xf numFmtId="165" fontId="8" fillId="0" borderId="1" xfId="2" applyNumberFormat="1" applyFont="1" applyBorder="1" applyAlignment="1" applyProtection="1">
      <alignment horizontal="center" vertical="top" wrapText="1"/>
      <protection locked="0"/>
    </xf>
    <xf numFmtId="165" fontId="0" fillId="0" borderId="1" xfId="0" applyNumberFormat="1" applyBorder="1"/>
    <xf numFmtId="165" fontId="4" fillId="0" borderId="0" xfId="0" applyNumberFormat="1" applyFont="1" applyAlignment="1">
      <alignment horizontal="center" wrapText="1"/>
    </xf>
    <xf numFmtId="14" fontId="0" fillId="0" borderId="0" xfId="0" pivotButton="1" applyNumberFormat="1" applyAlignment="1">
      <alignment horizontal="left" vertical="top" wrapText="1"/>
    </xf>
    <xf numFmtId="166" fontId="4" fillId="7" borderId="1" xfId="0" applyNumberFormat="1" applyFont="1" applyFill="1" applyBorder="1" applyAlignment="1">
      <alignment horizontal="left" vertical="center"/>
    </xf>
    <xf numFmtId="6" fontId="8" fillId="0" borderId="1" xfId="2" applyNumberFormat="1" applyFont="1" applyBorder="1" applyAlignment="1" applyProtection="1">
      <alignment horizontal="center" vertical="top" wrapText="1"/>
      <protection locked="0"/>
    </xf>
    <xf numFmtId="3" fontId="0" fillId="0" borderId="0" xfId="0" applyNumberFormat="1" applyAlignment="1">
      <alignment horizontal="left" vertical="center" wrapText="1"/>
    </xf>
    <xf numFmtId="0" fontId="0" fillId="0" borderId="0" xfId="0" applyAlignment="1" applyProtection="1">
      <alignment wrapText="1"/>
      <protection locked="0"/>
    </xf>
    <xf numFmtId="0" fontId="0" fillId="0" borderId="1" xfId="0" applyBorder="1" applyProtection="1">
      <protection locked="0"/>
    </xf>
    <xf numFmtId="0" fontId="8" fillId="0" borderId="1" xfId="0" applyFont="1" applyBorder="1" applyAlignment="1" applyProtection="1">
      <alignment horizontal="left" vertical="top" wrapText="1"/>
      <protection locked="0"/>
    </xf>
    <xf numFmtId="3" fontId="0" fillId="0" borderId="0" xfId="0" applyNumberFormat="1" applyAlignment="1">
      <alignment horizontal="left" vertical="top" wrapText="1"/>
    </xf>
    <xf numFmtId="165" fontId="0" fillId="0" borderId="0" xfId="0" applyNumberFormat="1" applyAlignment="1">
      <alignment horizontal="left" vertical="top" wrapText="1"/>
    </xf>
    <xf numFmtId="0" fontId="4" fillId="0" borderId="0" xfId="0" applyFont="1" applyAlignment="1">
      <alignment horizontal="left" vertical="top" wrapText="1"/>
    </xf>
    <xf numFmtId="0" fontId="26" fillId="11" borderId="8" xfId="2" applyFont="1" applyFill="1" applyBorder="1" applyAlignment="1">
      <alignment horizontal="center" vertical="center" wrapText="1"/>
    </xf>
    <xf numFmtId="0" fontId="27" fillId="0" borderId="0" xfId="2" applyFont="1"/>
    <xf numFmtId="0" fontId="27" fillId="0" borderId="1" xfId="2" applyFont="1" applyBorder="1" applyAlignment="1">
      <alignment horizontal="center" vertical="center" wrapText="1"/>
    </xf>
    <xf numFmtId="0" fontId="27" fillId="0" borderId="1" xfId="2" applyFont="1" applyBorder="1" applyAlignment="1" applyProtection="1">
      <alignment horizontal="center" vertical="center"/>
      <protection locked="0"/>
    </xf>
    <xf numFmtId="0" fontId="27" fillId="0" borderId="1" xfId="2" applyFont="1" applyBorder="1" applyAlignment="1" applyProtection="1">
      <alignment horizontal="center" vertical="center" wrapText="1"/>
      <protection locked="0"/>
    </xf>
    <xf numFmtId="0" fontId="27" fillId="0" borderId="1" xfId="2" applyFont="1" applyBorder="1" applyAlignment="1" applyProtection="1">
      <alignment vertical="center" wrapText="1"/>
      <protection locked="0"/>
    </xf>
    <xf numFmtId="0" fontId="27" fillId="0" borderId="1" xfId="2" applyFont="1" applyBorder="1" applyAlignment="1" applyProtection="1">
      <alignment vertical="top" wrapText="1"/>
      <protection locked="0"/>
    </xf>
    <xf numFmtId="0" fontId="27" fillId="0" borderId="2" xfId="2" applyFont="1" applyBorder="1" applyAlignment="1" applyProtection="1">
      <alignment horizontal="center" vertical="center" wrapText="1"/>
      <protection locked="0"/>
    </xf>
    <xf numFmtId="0" fontId="27" fillId="0" borderId="0" xfId="2" applyFont="1" applyAlignment="1">
      <alignment horizontal="center" vertical="center"/>
    </xf>
    <xf numFmtId="0" fontId="27" fillId="0" borderId="8" xfId="2" applyFont="1" applyBorder="1" applyAlignment="1" applyProtection="1">
      <alignment horizontal="center" vertical="center" wrapText="1"/>
      <protection locked="0"/>
    </xf>
    <xf numFmtId="0" fontId="27" fillId="0" borderId="1" xfId="2" applyFont="1" applyBorder="1" applyAlignment="1" applyProtection="1">
      <alignment horizontal="center" vertical="top" wrapText="1"/>
      <protection locked="0"/>
    </xf>
    <xf numFmtId="0" fontId="27" fillId="0" borderId="8" xfId="2" applyFont="1" applyBorder="1" applyAlignment="1" applyProtection="1">
      <alignment horizontal="center" vertical="top" wrapText="1"/>
      <protection locked="0"/>
    </xf>
    <xf numFmtId="0" fontId="27" fillId="0" borderId="0" xfId="2" applyFont="1" applyAlignment="1">
      <alignment horizontal="center" vertical="center" wrapText="1"/>
    </xf>
    <xf numFmtId="0" fontId="27" fillId="0" borderId="0" xfId="2" applyFont="1" applyAlignment="1">
      <alignment vertical="center"/>
    </xf>
    <xf numFmtId="0" fontId="27" fillId="0" borderId="0" xfId="2" applyFont="1" applyAlignment="1">
      <alignment horizontal="left" vertical="top" wrapText="1"/>
    </xf>
    <xf numFmtId="0" fontId="27" fillId="0" borderId="1" xfId="2" applyFont="1" applyBorder="1" applyAlignment="1" applyProtection="1">
      <alignment vertical="center"/>
      <protection locked="0"/>
    </xf>
    <xf numFmtId="0" fontId="27" fillId="0" borderId="1" xfId="2" applyFont="1" applyBorder="1" applyAlignment="1" applyProtection="1">
      <alignment horizontal="left" vertical="top" wrapText="1"/>
      <protection locked="0"/>
    </xf>
    <xf numFmtId="0" fontId="27" fillId="0" borderId="0" xfId="2" applyFont="1" applyAlignment="1">
      <alignment horizontal="left"/>
    </xf>
    <xf numFmtId="0" fontId="29" fillId="11" borderId="1" xfId="0" applyFont="1" applyFill="1" applyBorder="1" applyAlignment="1">
      <alignment horizontal="center" vertical="center" wrapText="1"/>
    </xf>
    <xf numFmtId="0" fontId="29" fillId="11" borderId="1" xfId="0" applyFont="1" applyFill="1" applyBorder="1" applyAlignment="1">
      <alignment horizontal="center" vertical="center"/>
    </xf>
    <xf numFmtId="0" fontId="27" fillId="0" borderId="1" xfId="2" applyFont="1" applyBorder="1" applyAlignment="1">
      <alignment horizontal="center" vertical="top" wrapText="1"/>
    </xf>
    <xf numFmtId="0" fontId="5" fillId="8" borderId="3" xfId="0" applyFont="1" applyFill="1" applyBorder="1" applyAlignment="1">
      <alignment horizontal="center" vertical="center"/>
    </xf>
    <xf numFmtId="0" fontId="31" fillId="3" borderId="2" xfId="0" applyFont="1" applyFill="1" applyBorder="1" applyAlignment="1">
      <alignment horizontal="center"/>
    </xf>
    <xf numFmtId="0" fontId="32" fillId="0" borderId="0" xfId="2" applyFont="1" applyAlignment="1">
      <alignment horizontal="center"/>
    </xf>
    <xf numFmtId="0" fontId="32" fillId="0" borderId="0" xfId="2" applyFont="1" applyAlignment="1">
      <alignment horizontal="center" vertical="top"/>
    </xf>
    <xf numFmtId="0" fontId="26" fillId="0" borderId="1" xfId="2" applyFont="1" applyBorder="1" applyAlignment="1">
      <alignment vertical="top" wrapText="1"/>
    </xf>
    <xf numFmtId="0" fontId="27" fillId="0" borderId="1" xfId="2" applyFont="1" applyBorder="1" applyAlignment="1">
      <alignment vertical="top"/>
    </xf>
    <xf numFmtId="9" fontId="27" fillId="0" borderId="1" xfId="2" applyNumberFormat="1" applyFont="1" applyBorder="1" applyAlignment="1">
      <alignment horizontal="center" vertical="center"/>
    </xf>
    <xf numFmtId="0" fontId="27" fillId="0" borderId="2" xfId="2" applyFont="1" applyBorder="1" applyAlignment="1">
      <alignment vertical="top"/>
    </xf>
    <xf numFmtId="9" fontId="26" fillId="0" borderId="0" xfId="2" applyNumberFormat="1" applyFont="1" applyAlignment="1">
      <alignment horizontal="center" vertical="center"/>
    </xf>
    <xf numFmtId="9" fontId="27" fillId="0" borderId="0" xfId="2" applyNumberFormat="1" applyFont="1" applyAlignment="1">
      <alignment horizontal="left" vertical="top"/>
    </xf>
    <xf numFmtId="9" fontId="27" fillId="0" borderId="0" xfId="2" applyNumberFormat="1" applyFont="1" applyAlignment="1">
      <alignment horizontal="center" vertical="center"/>
    </xf>
    <xf numFmtId="0" fontId="27" fillId="0" borderId="0" xfId="2" applyFont="1" applyAlignment="1">
      <alignment horizontal="center"/>
    </xf>
    <xf numFmtId="0" fontId="27" fillId="0" borderId="1" xfId="2" applyFont="1" applyBorder="1" applyAlignment="1">
      <alignment vertical="top" wrapText="1"/>
    </xf>
    <xf numFmtId="0" fontId="26" fillId="0" borderId="2" xfId="2" applyFont="1" applyBorder="1" applyAlignment="1">
      <alignment vertical="top" wrapText="1"/>
    </xf>
    <xf numFmtId="49" fontId="26" fillId="0" borderId="1" xfId="2" applyNumberFormat="1" applyFont="1" applyBorder="1" applyAlignment="1">
      <alignment horizontal="left" vertical="center"/>
    </xf>
    <xf numFmtId="0" fontId="27" fillId="0" borderId="1" xfId="2" applyFont="1" applyBorder="1" applyAlignment="1">
      <alignment vertical="center" wrapText="1"/>
    </xf>
    <xf numFmtId="0" fontId="26" fillId="0" borderId="1" xfId="2" applyFont="1" applyBorder="1" applyAlignment="1">
      <alignment vertical="center"/>
    </xf>
    <xf numFmtId="0" fontId="26" fillId="0" borderId="2" xfId="2" applyFont="1" applyBorder="1" applyAlignment="1">
      <alignment vertical="center"/>
    </xf>
    <xf numFmtId="0" fontId="27" fillId="0" borderId="0" xfId="2" applyFont="1" applyAlignment="1">
      <alignment horizontal="left" vertical="top"/>
    </xf>
    <xf numFmtId="0" fontId="26" fillId="0" borderId="0" xfId="2" applyFont="1" applyAlignment="1">
      <alignment vertical="top" wrapText="1"/>
    </xf>
    <xf numFmtId="0" fontId="27" fillId="0" borderId="0" xfId="2" applyFont="1" applyAlignment="1">
      <alignment vertical="top"/>
    </xf>
    <xf numFmtId="0" fontId="27" fillId="0" borderId="0" xfId="2" applyFont="1" applyAlignment="1">
      <alignment vertical="top" wrapText="1"/>
    </xf>
    <xf numFmtId="9" fontId="27" fillId="0" borderId="0" xfId="2" applyNumberFormat="1" applyFont="1" applyAlignment="1">
      <alignment horizontal="center" vertical="top" wrapText="1"/>
    </xf>
    <xf numFmtId="9" fontId="26" fillId="0" borderId="0" xfId="2" applyNumberFormat="1" applyFont="1" applyAlignment="1">
      <alignment horizontal="left" vertical="top"/>
    </xf>
    <xf numFmtId="0" fontId="26" fillId="0" borderId="3" xfId="2" applyFont="1" applyBorder="1" applyAlignment="1" applyProtection="1">
      <alignment vertical="top" wrapText="1"/>
      <protection locked="0"/>
    </xf>
    <xf numFmtId="0" fontId="26" fillId="0" borderId="1" xfId="2" applyFont="1" applyBorder="1" applyAlignment="1" applyProtection="1">
      <alignment vertical="top" wrapText="1"/>
      <protection locked="0"/>
    </xf>
    <xf numFmtId="0" fontId="27" fillId="0" borderId="1" xfId="2" applyFont="1" applyBorder="1"/>
    <xf numFmtId="0" fontId="31" fillId="3" borderId="6" xfId="0" applyFont="1" applyFill="1" applyBorder="1" applyAlignment="1">
      <alignment horizontal="center"/>
    </xf>
    <xf numFmtId="0" fontId="27" fillId="0" borderId="2" xfId="2" applyFont="1" applyBorder="1" applyAlignment="1">
      <alignment vertical="top" wrapText="1"/>
    </xf>
    <xf numFmtId="0" fontId="33" fillId="15" borderId="1" xfId="2" applyFont="1" applyFill="1" applyBorder="1" applyAlignment="1">
      <alignment horizontal="center" vertical="center"/>
    </xf>
    <xf numFmtId="0" fontId="34" fillId="15" borderId="1" xfId="2" applyFont="1" applyFill="1" applyBorder="1" applyAlignment="1">
      <alignment horizontal="center"/>
    </xf>
    <xf numFmtId="0" fontId="33" fillId="0" borderId="2" xfId="2" applyFont="1" applyBorder="1" applyAlignment="1">
      <alignment horizontal="center" vertical="center"/>
    </xf>
    <xf numFmtId="0" fontId="35" fillId="0" borderId="1" xfId="2" applyFont="1" applyBorder="1" applyAlignment="1">
      <alignment vertical="top" wrapText="1"/>
    </xf>
    <xf numFmtId="0" fontId="35" fillId="0" borderId="1" xfId="2" applyFont="1" applyBorder="1" applyAlignment="1">
      <alignment horizontal="center" vertical="top" wrapText="1"/>
    </xf>
    <xf numFmtId="0" fontId="35" fillId="0" borderId="1" xfId="2" applyFont="1" applyBorder="1" applyAlignment="1">
      <alignment vertical="top"/>
    </xf>
    <xf numFmtId="0" fontId="36" fillId="0" borderId="18" xfId="2" applyFont="1" applyBorder="1" applyAlignment="1">
      <alignment horizontal="center" vertical="center"/>
    </xf>
    <xf numFmtId="0" fontId="35" fillId="0" borderId="3" xfId="2" applyFont="1" applyBorder="1"/>
    <xf numFmtId="0" fontId="35" fillId="0" borderId="1" xfId="2" applyFont="1" applyBorder="1"/>
    <xf numFmtId="0" fontId="38" fillId="10" borderId="7" xfId="0" applyFont="1" applyFill="1" applyBorder="1" applyAlignment="1">
      <alignment horizontal="center" vertical="center"/>
    </xf>
    <xf numFmtId="0" fontId="38" fillId="10" borderId="7" xfId="0" applyFont="1" applyFill="1" applyBorder="1" applyAlignment="1">
      <alignment horizontal="center" vertical="center" wrapText="1"/>
    </xf>
    <xf numFmtId="0" fontId="38" fillId="10" borderId="1" xfId="0" applyFont="1" applyFill="1" applyBorder="1" applyAlignment="1">
      <alignment horizontal="center" vertical="center" wrapText="1"/>
    </xf>
    <xf numFmtId="0" fontId="38" fillId="0" borderId="11" xfId="0" applyFont="1" applyBorder="1" applyAlignment="1">
      <alignment wrapText="1"/>
    </xf>
    <xf numFmtId="0" fontId="38" fillId="10" borderId="1" xfId="0" applyFont="1" applyFill="1" applyBorder="1" applyAlignment="1">
      <alignment horizontal="left" vertical="center"/>
    </xf>
    <xf numFmtId="0" fontId="8" fillId="0" borderId="0" xfId="0" applyFont="1" applyAlignment="1">
      <alignment wrapText="1"/>
    </xf>
    <xf numFmtId="0" fontId="8" fillId="0" borderId="5" xfId="0" applyFont="1" applyBorder="1" applyAlignment="1">
      <alignment horizontal="left"/>
    </xf>
    <xf numFmtId="0" fontId="8" fillId="12" borderId="7" xfId="0" applyFont="1" applyFill="1" applyBorder="1" applyAlignment="1">
      <alignment horizontal="center"/>
    </xf>
    <xf numFmtId="44" fontId="8" fillId="12" borderId="7" xfId="0" applyNumberFormat="1" applyFont="1" applyFill="1" applyBorder="1"/>
    <xf numFmtId="9" fontId="8" fillId="12" borderId="1" xfId="0" applyNumberFormat="1" applyFont="1" applyFill="1" applyBorder="1"/>
    <xf numFmtId="0" fontId="8" fillId="12" borderId="7" xfId="0" applyFont="1" applyFill="1" applyBorder="1"/>
    <xf numFmtId="9" fontId="8" fillId="12" borderId="7" xfId="0" applyNumberFormat="1" applyFont="1" applyFill="1" applyBorder="1" applyAlignment="1">
      <alignment horizontal="center"/>
    </xf>
    <xf numFmtId="0" fontId="8" fillId="0" borderId="7" xfId="0" applyFont="1" applyBorder="1" applyAlignment="1">
      <alignment horizontal="center"/>
    </xf>
    <xf numFmtId="0" fontId="8" fillId="0" borderId="1" xfId="0" applyFont="1" applyBorder="1" applyAlignment="1">
      <alignment horizontal="center"/>
    </xf>
    <xf numFmtId="44" fontId="8" fillId="0" borderId="7" xfId="0" applyNumberFormat="1" applyFont="1" applyBorder="1"/>
    <xf numFmtId="0" fontId="8" fillId="0" borderId="1" xfId="0" applyFont="1" applyBorder="1"/>
    <xf numFmtId="9" fontId="8" fillId="0" borderId="1" xfId="0" applyNumberFormat="1" applyFont="1" applyBorder="1" applyAlignment="1">
      <alignment horizontal="center" wrapText="1"/>
    </xf>
    <xf numFmtId="0" fontId="8" fillId="12" borderId="1" xfId="0" applyFont="1" applyFill="1" applyBorder="1" applyAlignment="1">
      <alignment horizontal="center"/>
    </xf>
    <xf numFmtId="0" fontId="8" fillId="12" borderId="1" xfId="0" applyFont="1" applyFill="1" applyBorder="1"/>
    <xf numFmtId="9" fontId="8" fillId="12" borderId="1" xfId="0" applyNumberFormat="1" applyFont="1" applyFill="1" applyBorder="1" applyAlignment="1">
      <alignment horizontal="center"/>
    </xf>
    <xf numFmtId="9" fontId="8" fillId="0" borderId="1" xfId="0" applyNumberFormat="1" applyFont="1" applyBorder="1" applyAlignment="1">
      <alignment horizontal="center"/>
    </xf>
    <xf numFmtId="0" fontId="8" fillId="9" borderId="1" xfId="0" applyFont="1" applyFill="1" applyBorder="1"/>
    <xf numFmtId="9" fontId="8" fillId="0" borderId="1" xfId="4" applyFont="1" applyFill="1" applyBorder="1" applyAlignment="1" applyProtection="1">
      <alignment horizontal="center"/>
    </xf>
    <xf numFmtId="0" fontId="8" fillId="9" borderId="1" xfId="0" applyFont="1" applyFill="1" applyBorder="1" applyAlignment="1">
      <alignment horizontal="center"/>
    </xf>
    <xf numFmtId="9" fontId="8" fillId="9" borderId="1" xfId="4" applyFont="1" applyFill="1" applyBorder="1" applyAlignment="1" applyProtection="1">
      <alignment horizontal="center"/>
    </xf>
    <xf numFmtId="0" fontId="37" fillId="10" borderId="1" xfId="0" applyFont="1" applyFill="1" applyBorder="1" applyAlignment="1">
      <alignment horizontal="left"/>
    </xf>
    <xf numFmtId="0" fontId="37" fillId="10" borderId="1" xfId="0" applyFont="1" applyFill="1" applyBorder="1" applyAlignment="1">
      <alignment horizontal="center"/>
    </xf>
    <xf numFmtId="9" fontId="37" fillId="10" borderId="1" xfId="0" applyNumberFormat="1" applyFont="1" applyFill="1" applyBorder="1" applyAlignment="1">
      <alignment horizontal="center"/>
    </xf>
    <xf numFmtId="0" fontId="8" fillId="0" borderId="5" xfId="0" applyFont="1" applyBorder="1" applyAlignment="1">
      <alignment horizontal="center"/>
    </xf>
    <xf numFmtId="44" fontId="37" fillId="10" borderId="1" xfId="0" applyNumberFormat="1" applyFont="1" applyFill="1" applyBorder="1"/>
    <xf numFmtId="9" fontId="37" fillId="10" borderId="1" xfId="0" applyNumberFormat="1" applyFont="1" applyFill="1" applyBorder="1"/>
    <xf numFmtId="14" fontId="4" fillId="0" borderId="0" xfId="0" applyNumberFormat="1" applyFont="1" applyAlignment="1">
      <alignment horizontal="left"/>
    </xf>
    <xf numFmtId="0" fontId="4" fillId="11" borderId="1" xfId="0" applyFont="1" applyFill="1" applyBorder="1" applyAlignment="1">
      <alignment horizontal="center" vertical="center"/>
    </xf>
    <xf numFmtId="0" fontId="5" fillId="0" borderId="0" xfId="0" applyFont="1" applyAlignment="1">
      <alignment horizontal="right"/>
    </xf>
    <xf numFmtId="9" fontId="8" fillId="0" borderId="1" xfId="0" applyNumberFormat="1" applyFont="1" applyBorder="1"/>
    <xf numFmtId="0" fontId="35" fillId="0" borderId="1" xfId="2" applyFont="1" applyBorder="1" applyAlignment="1" applyProtection="1">
      <alignment horizontal="left" vertical="top" wrapText="1"/>
      <protection locked="0"/>
    </xf>
    <xf numFmtId="0" fontId="27" fillId="0" borderId="18" xfId="2" applyFont="1" applyBorder="1" applyAlignment="1" applyProtection="1">
      <alignment wrapText="1"/>
      <protection locked="0"/>
    </xf>
    <xf numFmtId="0" fontId="35" fillId="0" borderId="1" xfId="2" applyFont="1" applyBorder="1" applyAlignment="1" applyProtection="1">
      <alignment wrapText="1"/>
      <protection locked="0"/>
    </xf>
    <xf numFmtId="0" fontId="3" fillId="11" borderId="1" xfId="0" applyFont="1" applyFill="1" applyBorder="1" applyAlignment="1" applyProtection="1">
      <alignment horizontal="center" vertical="center"/>
      <protection locked="0"/>
    </xf>
    <xf numFmtId="0" fontId="0" fillId="11" borderId="1" xfId="0" applyFill="1" applyBorder="1" applyAlignment="1" applyProtection="1">
      <alignment horizontal="center" vertical="center"/>
      <protection locked="0"/>
    </xf>
    <xf numFmtId="0" fontId="0" fillId="11" borderId="5" xfId="0" applyFill="1" applyBorder="1" applyAlignment="1" applyProtection="1">
      <alignment horizontal="center" vertical="center"/>
      <protection locked="0"/>
    </xf>
    <xf numFmtId="0" fontId="3" fillId="11" borderId="5" xfId="0" applyFont="1" applyFill="1" applyBorder="1" applyAlignment="1" applyProtection="1">
      <alignment horizontal="center" vertical="center"/>
      <protection locked="0"/>
    </xf>
    <xf numFmtId="0" fontId="3" fillId="11" borderId="1" xfId="0" applyFont="1" applyFill="1" applyBorder="1" applyAlignment="1" applyProtection="1">
      <alignment horizontal="center" vertical="center" wrapText="1"/>
      <protection locked="0"/>
    </xf>
    <xf numFmtId="1" fontId="0" fillId="11" borderId="1" xfId="5" applyNumberFormat="1" applyFont="1" applyFill="1" applyBorder="1" applyAlignment="1">
      <alignment horizontal="center" vertical="center"/>
    </xf>
    <xf numFmtId="1" fontId="3" fillId="11" borderId="1" xfId="0" applyNumberFormat="1" applyFont="1" applyFill="1" applyBorder="1" applyAlignment="1" applyProtection="1">
      <alignment horizontal="center" vertical="center" wrapText="1"/>
      <protection locked="0"/>
    </xf>
    <xf numFmtId="1" fontId="0" fillId="11" borderId="8" xfId="0" applyNumberFormat="1" applyFill="1" applyBorder="1" applyAlignment="1" applyProtection="1">
      <alignment horizontal="center" vertical="center"/>
      <protection locked="0"/>
    </xf>
    <xf numFmtId="1" fontId="0" fillId="11" borderId="9" xfId="0" applyNumberFormat="1" applyFill="1" applyBorder="1" applyAlignment="1" applyProtection="1">
      <alignment horizontal="center" vertical="center"/>
      <protection locked="0"/>
    </xf>
    <xf numFmtId="1" fontId="4" fillId="16" borderId="1" xfId="0" applyNumberFormat="1" applyFont="1" applyFill="1" applyBorder="1" applyAlignment="1">
      <alignment horizontal="center" vertical="center"/>
    </xf>
    <xf numFmtId="0" fontId="4" fillId="7" borderId="1" xfId="0" applyFont="1" applyFill="1" applyBorder="1" applyAlignment="1" applyProtection="1">
      <alignment horizontal="center" vertical="center"/>
      <protection locked="0"/>
    </xf>
    <xf numFmtId="0" fontId="9" fillId="0" borderId="3" xfId="2" applyFont="1" applyBorder="1" applyAlignment="1">
      <alignment vertical="top" wrapText="1"/>
    </xf>
    <xf numFmtId="0" fontId="8" fillId="0" borderId="3" xfId="0" applyFont="1" applyBorder="1" applyAlignment="1">
      <alignment vertical="top" wrapText="1"/>
    </xf>
    <xf numFmtId="0" fontId="22" fillId="3" borderId="3" xfId="0" applyFont="1" applyFill="1" applyBorder="1" applyAlignment="1">
      <alignment horizontal="center" vertical="center"/>
    </xf>
    <xf numFmtId="0" fontId="8" fillId="0" borderId="3" xfId="2" applyFont="1" applyBorder="1" applyAlignment="1">
      <alignment vertical="top" wrapText="1"/>
    </xf>
    <xf numFmtId="0" fontId="22" fillId="3" borderId="3" xfId="0" applyFont="1" applyFill="1" applyBorder="1" applyAlignment="1">
      <alignment horizontal="center" vertical="center" wrapText="1"/>
    </xf>
    <xf numFmtId="0" fontId="5" fillId="0" borderId="1" xfId="0" applyFont="1" applyBorder="1" applyAlignment="1">
      <alignment horizontal="center" vertical="center" wrapText="1"/>
    </xf>
    <xf numFmtId="1" fontId="4" fillId="7" borderId="1" xfId="0" applyNumberFormat="1" applyFont="1" applyFill="1" applyBorder="1" applyAlignment="1">
      <alignment horizontal="center"/>
    </xf>
    <xf numFmtId="0" fontId="5" fillId="8" borderId="8" xfId="0" applyFont="1" applyFill="1" applyBorder="1" applyAlignment="1">
      <alignment horizontal="center"/>
    </xf>
    <xf numFmtId="0" fontId="4" fillId="0" borderId="0" xfId="0" applyFont="1" applyAlignment="1">
      <alignment horizontal="left" wrapText="1"/>
    </xf>
    <xf numFmtId="0" fontId="22" fillId="6" borderId="3" xfId="0" applyFont="1" applyFill="1" applyBorder="1" applyAlignment="1">
      <alignment horizontal="center" vertical="center" wrapText="1"/>
    </xf>
    <xf numFmtId="0" fontId="5" fillId="8" borderId="0" xfId="0" applyFont="1" applyFill="1" applyAlignment="1">
      <alignment horizontal="center" vertical="top"/>
    </xf>
    <xf numFmtId="0" fontId="0" fillId="0" borderId="0" xfId="0" applyAlignment="1">
      <alignment horizontal="left" vertical="top" wrapText="1"/>
    </xf>
    <xf numFmtId="0" fontId="3" fillId="0" borderId="0" xfId="0" applyFont="1" applyAlignment="1">
      <alignment horizontal="left" vertical="top" wrapText="1"/>
    </xf>
    <xf numFmtId="0" fontId="26" fillId="11" borderId="1" xfId="2" applyFont="1" applyFill="1" applyBorder="1" applyAlignment="1">
      <alignment horizontal="center" vertical="center" wrapText="1"/>
    </xf>
    <xf numFmtId="0" fontId="31" fillId="3" borderId="1" xfId="0" applyFont="1" applyFill="1" applyBorder="1" applyAlignment="1">
      <alignment horizontal="center"/>
    </xf>
    <xf numFmtId="0" fontId="5" fillId="3" borderId="1" xfId="0" applyFont="1" applyFill="1" applyBorder="1" applyAlignment="1">
      <alignment horizontal="center" vertical="center"/>
    </xf>
    <xf numFmtId="0" fontId="4" fillId="0" borderId="1" xfId="0" applyFont="1" applyBorder="1" applyAlignment="1">
      <alignment vertical="center" wrapText="1"/>
    </xf>
    <xf numFmtId="14" fontId="4" fillId="7" borderId="1" xfId="0" applyNumberFormat="1" applyFont="1" applyFill="1" applyBorder="1" applyAlignment="1">
      <alignment horizontal="left"/>
    </xf>
    <xf numFmtId="0" fontId="36" fillId="0" borderId="9" xfId="2" applyFont="1" applyBorder="1" applyAlignment="1">
      <alignment horizontal="left"/>
    </xf>
    <xf numFmtId="0" fontId="27" fillId="0" borderId="2" xfId="2" applyFont="1" applyBorder="1" applyAlignment="1" applyProtection="1">
      <alignment vertical="center" wrapText="1"/>
      <protection locked="0"/>
    </xf>
    <xf numFmtId="0" fontId="27" fillId="0" borderId="8" xfId="2" applyFont="1" applyBorder="1" applyAlignment="1" applyProtection="1">
      <alignment vertical="center" wrapText="1"/>
      <protection locked="0"/>
    </xf>
    <xf numFmtId="0" fontId="27" fillId="0" borderId="3" xfId="2" applyFont="1" applyBorder="1" applyAlignment="1" applyProtection="1">
      <alignment vertical="center" wrapText="1"/>
      <protection locked="0"/>
    </xf>
    <xf numFmtId="0" fontId="27" fillId="0" borderId="2" xfId="2" applyFont="1" applyBorder="1" applyAlignment="1" applyProtection="1">
      <alignment horizontal="left" vertical="top" wrapText="1"/>
      <protection locked="0"/>
    </xf>
    <xf numFmtId="0" fontId="27" fillId="0" borderId="3" xfId="2" applyFont="1" applyBorder="1" applyAlignment="1" applyProtection="1">
      <alignment horizontal="left" vertical="top" wrapText="1"/>
      <protection locked="0"/>
    </xf>
    <xf numFmtId="0" fontId="26" fillId="11" borderId="2" xfId="2" applyFont="1" applyFill="1" applyBorder="1" applyAlignment="1">
      <alignment horizontal="center" vertical="center"/>
    </xf>
    <xf numFmtId="0" fontId="26" fillId="11" borderId="3" xfId="2" applyFont="1" applyFill="1" applyBorder="1" applyAlignment="1">
      <alignment horizontal="center" vertical="center"/>
    </xf>
    <xf numFmtId="0" fontId="26" fillId="11" borderId="8" xfId="2" applyFont="1" applyFill="1" applyBorder="1" applyAlignment="1">
      <alignment horizontal="center" vertical="center"/>
    </xf>
    <xf numFmtId="0" fontId="26" fillId="11" borderId="2" xfId="2" applyFont="1" applyFill="1" applyBorder="1" applyAlignment="1">
      <alignment horizontal="center" vertical="center" wrapText="1"/>
    </xf>
    <xf numFmtId="0" fontId="26" fillId="11" borderId="3" xfId="2" applyFont="1" applyFill="1" applyBorder="1" applyAlignment="1">
      <alignment horizontal="center" vertical="center" wrapText="1"/>
    </xf>
    <xf numFmtId="0" fontId="27" fillId="0" borderId="2" xfId="2" applyFont="1" applyBorder="1" applyAlignment="1" applyProtection="1">
      <alignment vertical="top" wrapText="1"/>
      <protection locked="0"/>
    </xf>
    <xf numFmtId="0" fontId="27" fillId="0" borderId="3" xfId="2" applyFont="1" applyBorder="1" applyAlignment="1" applyProtection="1">
      <alignment vertical="top" wrapText="1"/>
      <protection locked="0"/>
    </xf>
    <xf numFmtId="0" fontId="28" fillId="0" borderId="2" xfId="2" applyFont="1" applyBorder="1" applyAlignment="1" applyProtection="1">
      <alignment vertical="center" wrapText="1"/>
      <protection locked="0"/>
    </xf>
    <xf numFmtId="0" fontId="28" fillId="0" borderId="3" xfId="2" applyFont="1" applyBorder="1" applyAlignment="1" applyProtection="1">
      <alignment vertical="center" wrapText="1"/>
      <protection locked="0"/>
    </xf>
    <xf numFmtId="0" fontId="26" fillId="11" borderId="1" xfId="2" applyFont="1" applyFill="1" applyBorder="1" applyAlignment="1">
      <alignment horizontal="center" vertical="center"/>
    </xf>
    <xf numFmtId="0" fontId="26" fillId="11" borderId="1" xfId="2" applyFont="1" applyFill="1" applyBorder="1" applyAlignment="1">
      <alignment horizontal="center" vertical="center" wrapText="1"/>
    </xf>
    <xf numFmtId="0" fontId="5" fillId="8" borderId="17" xfId="0" applyFont="1" applyFill="1" applyBorder="1" applyAlignment="1">
      <alignment horizontal="center"/>
    </xf>
    <xf numFmtId="0" fontId="5" fillId="8" borderId="0" xfId="0" applyFont="1" applyFill="1" applyAlignment="1">
      <alignment horizontal="center"/>
    </xf>
    <xf numFmtId="0" fontId="0" fillId="0" borderId="0" xfId="0"/>
    <xf numFmtId="0" fontId="4" fillId="0" borderId="1" xfId="0" applyFont="1" applyBorder="1" applyAlignment="1">
      <alignment horizontal="left" vertical="center"/>
    </xf>
    <xf numFmtId="0" fontId="0" fillId="0" borderId="1" xfId="0" applyBorder="1" applyAlignment="1">
      <alignment horizontal="left" vertical="center"/>
    </xf>
    <xf numFmtId="0" fontId="4" fillId="0" borderId="1" xfId="0" applyFont="1" applyBorder="1" applyAlignment="1">
      <alignment horizontal="left" vertical="center" wrapText="1"/>
    </xf>
    <xf numFmtId="0" fontId="5" fillId="8" borderId="0" xfId="0" applyFont="1" applyFill="1" applyAlignment="1">
      <alignment horizontal="center" vertical="center"/>
    </xf>
    <xf numFmtId="0" fontId="4" fillId="0" borderId="2" xfId="0" applyFont="1" applyBorder="1" applyAlignment="1">
      <alignment horizontal="left" vertical="center" wrapText="1"/>
    </xf>
    <xf numFmtId="0" fontId="0" fillId="0" borderId="3" xfId="0" applyBorder="1" applyAlignment="1">
      <alignment horizontal="left" vertical="center" wrapText="1"/>
    </xf>
    <xf numFmtId="0" fontId="8" fillId="0" borderId="2" xfId="0" applyFont="1" applyBorder="1" applyAlignment="1">
      <alignment vertical="top" wrapText="1"/>
    </xf>
    <xf numFmtId="0" fontId="8" fillId="0" borderId="8" xfId="0" applyFont="1" applyBorder="1" applyAlignment="1">
      <alignment vertical="top" wrapText="1"/>
    </xf>
    <xf numFmtId="0" fontId="8" fillId="0" borderId="3" xfId="0" applyFont="1" applyBorder="1" applyAlignment="1">
      <alignment vertical="top" wrapText="1"/>
    </xf>
    <xf numFmtId="0" fontId="22" fillId="3" borderId="2"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5" fillId="8" borderId="2" xfId="0" applyFont="1" applyFill="1" applyBorder="1" applyAlignment="1">
      <alignment horizontal="center"/>
    </xf>
    <xf numFmtId="0" fontId="5" fillId="8" borderId="8" xfId="0" applyFont="1" applyFill="1" applyBorder="1" applyAlignment="1">
      <alignment horizontal="center"/>
    </xf>
    <xf numFmtId="0" fontId="5" fillId="8" borderId="3" xfId="0" applyFont="1" applyFill="1" applyBorder="1" applyAlignment="1">
      <alignment horizontal="center"/>
    </xf>
    <xf numFmtId="1" fontId="4" fillId="7" borderId="2" xfId="0" applyNumberFormat="1" applyFont="1" applyFill="1" applyBorder="1" applyAlignment="1">
      <alignment horizontal="center"/>
    </xf>
    <xf numFmtId="1" fontId="4" fillId="7" borderId="3" xfId="0" applyNumberFormat="1" applyFont="1" applyFill="1" applyBorder="1" applyAlignment="1">
      <alignment horizontal="center"/>
    </xf>
    <xf numFmtId="0" fontId="4" fillId="0" borderId="0" xfId="0" applyFont="1" applyAlignment="1">
      <alignment horizontal="left" wrapText="1"/>
    </xf>
    <xf numFmtId="0" fontId="4" fillId="0" borderId="0" xfId="1" applyNumberFormat="1" applyFont="1" applyFill="1" applyBorder="1" applyAlignment="1">
      <alignment horizontal="center" vertical="center"/>
    </xf>
    <xf numFmtId="10" fontId="4" fillId="0" borderId="0" xfId="1" applyNumberFormat="1" applyFont="1" applyFill="1" applyBorder="1" applyAlignment="1">
      <alignment horizontal="center" vertical="center"/>
    </xf>
    <xf numFmtId="0" fontId="8" fillId="0" borderId="2" xfId="2" applyFont="1" applyBorder="1" applyAlignment="1">
      <alignment vertical="top" wrapText="1"/>
    </xf>
    <xf numFmtId="0" fontId="8" fillId="0" borderId="8" xfId="2" applyFont="1" applyBorder="1" applyAlignment="1">
      <alignment vertical="top" wrapText="1"/>
    </xf>
    <xf numFmtId="0" fontId="8" fillId="0" borderId="3" xfId="2" applyFont="1" applyBorder="1" applyAlignment="1">
      <alignment vertical="top" wrapText="1"/>
    </xf>
    <xf numFmtId="0" fontId="22" fillId="3" borderId="2" xfId="0" applyFont="1" applyFill="1" applyBorder="1" applyAlignment="1">
      <alignment horizontal="center" vertical="center"/>
    </xf>
    <xf numFmtId="0" fontId="22" fillId="3" borderId="8" xfId="0" applyFont="1" applyFill="1" applyBorder="1" applyAlignment="1">
      <alignment horizontal="center" vertical="center"/>
    </xf>
    <xf numFmtId="0" fontId="22" fillId="3" borderId="3" xfId="0" applyFont="1" applyFill="1" applyBorder="1" applyAlignment="1">
      <alignment horizontal="center" vertical="center"/>
    </xf>
    <xf numFmtId="0" fontId="9" fillId="0" borderId="2" xfId="2" applyFont="1" applyBorder="1" applyAlignment="1">
      <alignment vertical="top" wrapText="1"/>
    </xf>
    <xf numFmtId="0" fontId="9" fillId="0" borderId="8" xfId="2" applyFont="1" applyBorder="1" applyAlignment="1">
      <alignment vertical="top" wrapText="1"/>
    </xf>
    <xf numFmtId="0" fontId="9" fillId="0" borderId="3" xfId="2" applyFont="1" applyBorder="1" applyAlignment="1">
      <alignment vertical="top" wrapText="1"/>
    </xf>
    <xf numFmtId="165" fontId="4" fillId="0" borderId="0" xfId="1" applyNumberFormat="1" applyFont="1" applyFill="1" applyBorder="1" applyAlignment="1">
      <alignment horizontal="center"/>
    </xf>
    <xf numFmtId="0" fontId="22" fillId="6" borderId="2"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5" fillId="0" borderId="4" xfId="0" applyFont="1" applyBorder="1" applyAlignment="1">
      <alignment horizontal="left" vertical="center" wrapText="1"/>
    </xf>
    <xf numFmtId="0" fontId="7" fillId="0" borderId="4" xfId="0" applyFont="1" applyBorder="1" applyAlignment="1">
      <alignment horizontal="left" vertical="center"/>
    </xf>
    <xf numFmtId="0" fontId="5" fillId="0" borderId="1" xfId="0" applyFont="1" applyBorder="1" applyAlignment="1">
      <alignment horizontal="center" vertical="center" wrapText="1"/>
    </xf>
    <xf numFmtId="1" fontId="4" fillId="7" borderId="1" xfId="4" applyNumberFormat="1" applyFont="1" applyFill="1" applyBorder="1" applyAlignment="1">
      <alignment horizontal="center"/>
    </xf>
    <xf numFmtId="0" fontId="5" fillId="0" borderId="1" xfId="0" applyFont="1" applyBorder="1" applyAlignment="1">
      <alignment horizontal="left" vertical="center"/>
    </xf>
    <xf numFmtId="0" fontId="4" fillId="7" borderId="2" xfId="0" applyFont="1" applyFill="1" applyBorder="1" applyAlignment="1">
      <alignment horizontal="center"/>
    </xf>
    <xf numFmtId="0" fontId="4" fillId="7" borderId="3" xfId="0" applyFont="1" applyFill="1" applyBorder="1" applyAlignment="1">
      <alignment horizontal="center"/>
    </xf>
    <xf numFmtId="1" fontId="4" fillId="7" borderId="1" xfId="0" applyNumberFormat="1" applyFont="1" applyFill="1" applyBorder="1" applyAlignment="1">
      <alignment horizontal="center"/>
    </xf>
    <xf numFmtId="0" fontId="4" fillId="0" borderId="2"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2"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4" fillId="0" borderId="3" xfId="0" applyFont="1" applyBorder="1" applyAlignment="1" applyProtection="1">
      <alignment vertical="top" wrapText="1"/>
      <protection locked="0"/>
    </xf>
    <xf numFmtId="0" fontId="5" fillId="8" borderId="0" xfId="0" applyFont="1" applyFill="1" applyAlignment="1">
      <alignment horizontal="center" vertical="top"/>
    </xf>
    <xf numFmtId="0" fontId="0" fillId="7" borderId="2" xfId="0" applyFill="1" applyBorder="1" applyAlignment="1">
      <alignment horizontal="left" vertical="center"/>
    </xf>
    <xf numFmtId="0" fontId="0" fillId="7" borderId="8" xfId="0" applyFill="1" applyBorder="1" applyAlignment="1">
      <alignment horizontal="left" vertical="center"/>
    </xf>
    <xf numFmtId="0" fontId="0" fillId="7" borderId="3" xfId="0" applyFill="1" applyBorder="1" applyAlignment="1">
      <alignment horizontal="left" vertical="center"/>
    </xf>
    <xf numFmtId="1" fontId="0" fillId="7" borderId="2" xfId="0" applyNumberFormat="1" applyFill="1" applyBorder="1" applyAlignment="1">
      <alignment horizontal="left" vertical="center"/>
    </xf>
    <xf numFmtId="1" fontId="0" fillId="7" borderId="8" xfId="0" applyNumberFormat="1" applyFill="1" applyBorder="1" applyAlignment="1">
      <alignment horizontal="left" vertical="center"/>
    </xf>
    <xf numFmtId="1" fontId="0" fillId="7" borderId="3" xfId="0" applyNumberFormat="1" applyFill="1" applyBorder="1" applyAlignment="1">
      <alignment horizontal="left" vertical="center"/>
    </xf>
    <xf numFmtId="9" fontId="30" fillId="0" borderId="0" xfId="2" applyNumberFormat="1" applyFont="1" applyAlignment="1">
      <alignment horizontal="left" vertical="top" wrapText="1"/>
    </xf>
    <xf numFmtId="0" fontId="31" fillId="3" borderId="1" xfId="0" applyFont="1" applyFill="1" applyBorder="1" applyAlignment="1">
      <alignment horizontal="center"/>
    </xf>
    <xf numFmtId="0" fontId="26" fillId="0" borderId="1" xfId="2" applyFont="1" applyBorder="1" applyAlignment="1" applyProtection="1">
      <alignment horizontal="center" vertical="top" wrapText="1"/>
      <protection locked="0"/>
    </xf>
    <xf numFmtId="0" fontId="12" fillId="5" borderId="6"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4" fillId="0" borderId="1" xfId="0" applyFont="1" applyBorder="1" applyAlignment="1">
      <alignment horizontal="left" vertical="top" wrapText="1"/>
    </xf>
    <xf numFmtId="0" fontId="4" fillId="0" borderId="2" xfId="2" applyFont="1" applyBorder="1" applyAlignment="1">
      <alignment horizontal="left" vertical="top" wrapText="1"/>
    </xf>
    <xf numFmtId="0" fontId="4" fillId="0" borderId="8" xfId="2" applyFont="1" applyBorder="1" applyAlignment="1">
      <alignment horizontal="left" vertical="top" wrapText="1"/>
    </xf>
    <xf numFmtId="0" fontId="4" fillId="0" borderId="3" xfId="2" applyFont="1" applyBorder="1" applyAlignment="1">
      <alignment horizontal="left" vertical="top" wrapText="1"/>
    </xf>
    <xf numFmtId="0" fontId="5" fillId="3" borderId="2"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3" xfId="0" applyFont="1" applyFill="1" applyBorder="1" applyAlignment="1">
      <alignment horizontal="center" vertical="center"/>
    </xf>
    <xf numFmtId="0" fontId="5" fillId="9" borderId="2"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3" xfId="0" applyFont="1" applyFill="1" applyBorder="1" applyAlignment="1">
      <alignment horizontal="center" vertical="center"/>
    </xf>
    <xf numFmtId="164" fontId="4" fillId="7" borderId="2" xfId="0" applyNumberFormat="1" applyFont="1" applyFill="1" applyBorder="1" applyAlignment="1">
      <alignment horizontal="center" vertical="center" wrapText="1"/>
    </xf>
    <xf numFmtId="164" fontId="4" fillId="7" borderId="8" xfId="0" applyNumberFormat="1" applyFont="1" applyFill="1" applyBorder="1" applyAlignment="1">
      <alignment horizontal="center" vertical="center" wrapText="1"/>
    </xf>
    <xf numFmtId="164" fontId="4" fillId="7" borderId="3"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0" borderId="1" xfId="2" applyFont="1" applyBorder="1" applyAlignment="1">
      <alignment horizontal="left" vertical="top" wrapText="1"/>
    </xf>
    <xf numFmtId="0" fontId="0" fillId="0" borderId="1" xfId="0" applyBorder="1" applyAlignment="1">
      <alignment horizontal="left" vertical="top" wrapText="1"/>
    </xf>
    <xf numFmtId="0" fontId="5" fillId="3" borderId="1" xfId="0" applyFont="1" applyFill="1" applyBorder="1" applyAlignment="1">
      <alignment horizontal="center" vertical="center"/>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0" borderId="0" xfId="0" applyFont="1" applyAlignment="1">
      <alignment horizontal="left" vertical="top" wrapText="1"/>
    </xf>
    <xf numFmtId="0" fontId="10" fillId="0" borderId="2" xfId="2" applyFont="1" applyBorder="1" applyAlignment="1">
      <alignment horizontal="left" vertical="top" wrapText="1"/>
    </xf>
    <xf numFmtId="0" fontId="10" fillId="0" borderId="8" xfId="2" applyFont="1" applyBorder="1" applyAlignment="1">
      <alignment horizontal="left" vertical="top" wrapText="1"/>
    </xf>
    <xf numFmtId="0" fontId="10" fillId="0" borderId="3" xfId="2"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4" fillId="0" borderId="3" xfId="0" applyFont="1" applyBorder="1" applyAlignment="1">
      <alignment horizontal="left" vertical="top" wrapText="1"/>
    </xf>
    <xf numFmtId="0" fontId="10" fillId="0" borderId="1" xfId="2" applyFont="1" applyBorder="1" applyAlignment="1">
      <alignment horizontal="left" vertical="top" wrapText="1"/>
    </xf>
    <xf numFmtId="0" fontId="3" fillId="0" borderId="1" xfId="0" applyFont="1" applyBorder="1" applyAlignment="1">
      <alignment horizontal="left" vertical="top" wrapText="1"/>
    </xf>
    <xf numFmtId="0" fontId="4" fillId="7" borderId="2" xfId="0" applyFont="1" applyFill="1" applyBorder="1" applyAlignment="1">
      <alignment horizontal="center" vertical="center"/>
    </xf>
    <xf numFmtId="0" fontId="4" fillId="7" borderId="3" xfId="0" applyFont="1" applyFill="1" applyBorder="1" applyAlignment="1">
      <alignment horizontal="center" vertical="center"/>
    </xf>
    <xf numFmtId="0" fontId="4" fillId="7" borderId="8" xfId="0" applyFont="1" applyFill="1" applyBorder="1" applyAlignment="1">
      <alignment horizontal="center" vertical="center"/>
    </xf>
    <xf numFmtId="0" fontId="5" fillId="6" borderId="2" xfId="0"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3" xfId="0" applyFont="1" applyFill="1" applyBorder="1" applyAlignment="1">
      <alignment horizontal="center" vertical="center"/>
    </xf>
    <xf numFmtId="0" fontId="10" fillId="0" borderId="2" xfId="2" applyFont="1" applyBorder="1" applyAlignment="1">
      <alignment vertical="top" wrapText="1"/>
    </xf>
    <xf numFmtId="0" fontId="10" fillId="0" borderId="8" xfId="2" applyFont="1" applyBorder="1" applyAlignment="1">
      <alignment vertical="top" wrapText="1"/>
    </xf>
    <xf numFmtId="0" fontId="10" fillId="0" borderId="3" xfId="2" applyFont="1" applyBorder="1" applyAlignment="1">
      <alignment vertical="top" wrapText="1"/>
    </xf>
    <xf numFmtId="0" fontId="4" fillId="0" borderId="1" xfId="0" applyFont="1" applyBorder="1" applyAlignment="1">
      <alignment vertical="top" wrapText="1"/>
    </xf>
    <xf numFmtId="0" fontId="5" fillId="6" borderId="8"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11" borderId="1" xfId="0" applyFont="1" applyFill="1" applyBorder="1" applyAlignment="1">
      <alignment horizontal="centerContinuous" vertical="center" wrapText="1"/>
    </xf>
    <xf numFmtId="0" fontId="4" fillId="11" borderId="1" xfId="0" applyFont="1" applyFill="1" applyBorder="1" applyAlignment="1">
      <alignment horizontal="centerContinuous" vertical="center" wrapText="1"/>
    </xf>
    <xf numFmtId="0" fontId="4" fillId="0" borderId="2" xfId="0" applyFont="1" applyBorder="1" applyAlignment="1">
      <alignment horizontal="centerContinuous"/>
    </xf>
    <xf numFmtId="0" fontId="4" fillId="0" borderId="3" xfId="0" applyFont="1" applyBorder="1" applyAlignment="1">
      <alignment horizontal="centerContinuous"/>
    </xf>
    <xf numFmtId="0" fontId="4" fillId="0" borderId="1" xfId="0" applyFont="1" applyBorder="1" applyAlignment="1">
      <alignment horizontal="centerContinuous" vertical="center"/>
    </xf>
    <xf numFmtId="0" fontId="4" fillId="0" borderId="0" xfId="0" applyFont="1" applyAlignment="1"/>
    <xf numFmtId="0" fontId="3" fillId="0" borderId="0" xfId="0" applyFont="1" applyAlignment="1">
      <alignment horizontal="centerContinuous" vertical="top" wrapText="1"/>
    </xf>
  </cellXfs>
  <cellStyles count="6">
    <cellStyle name="Comma" xfId="5" builtinId="3"/>
    <cellStyle name="Currency" xfId="1" builtinId="4"/>
    <cellStyle name="Normal" xfId="0" builtinId="0"/>
    <cellStyle name="Normal 2" xfId="2" xr:uid="{00000000-0005-0000-0000-000002000000}"/>
    <cellStyle name="Normal 3" xfId="3" xr:uid="{00000000-0005-0000-0000-000003000000}"/>
    <cellStyle name="Percent" xfId="4" builtinId="5"/>
  </cellStyles>
  <dxfs count="34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5" formatCode="&quot;$&quot;#,##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7"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numFmt numFmtId="0" formatCode="General"/>
    </dxf>
    <dxf>
      <font>
        <b/>
        <i val="0"/>
        <strike val="0"/>
        <condense val="0"/>
        <extend val="0"/>
        <outline val="0"/>
        <shadow val="0"/>
        <u val="none"/>
        <vertAlign val="baseline"/>
        <sz val="12"/>
        <color auto="1"/>
        <name val="Arial"/>
        <family val="2"/>
        <scheme val="none"/>
      </font>
    </dxf>
    <dxf>
      <font>
        <strike val="0"/>
        <outline val="0"/>
        <shadow val="0"/>
        <u val="none"/>
        <vertAlign val="baseline"/>
        <sz val="12"/>
        <color auto="1"/>
        <name val="Arial"/>
        <family val="2"/>
        <scheme val="none"/>
      </font>
      <numFmt numFmtId="0" formatCode="General"/>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numFmt numFmtId="165" formatCode="&quot;$&quot;#,##0.00"/>
    </dxf>
    <dxf>
      <alignment vertical="top"/>
    </dxf>
    <dxf>
      <alignment vertical="top"/>
    </dxf>
    <dxf>
      <alignment vertical="top"/>
    </dxf>
    <dxf>
      <alignment horizontal="left"/>
    </dxf>
    <dxf>
      <alignment horizontal="left"/>
    </dxf>
    <dxf>
      <alignment horizontal="left"/>
    </dxf>
    <dxf>
      <alignment wrapText="1"/>
    </dxf>
    <dxf>
      <numFmt numFmtId="19" formatCode="m/d/yyyy"/>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numFmt numFmtId="165" formatCode="&quot;$&quot;#,##0.00"/>
    </dxf>
    <dxf>
      <alignment vertical="top"/>
    </dxf>
    <dxf>
      <alignment vertical="top"/>
    </dxf>
    <dxf>
      <alignment vertical="top"/>
    </dxf>
    <dxf>
      <alignment vertical="top"/>
    </dxf>
    <dxf>
      <alignment vertical="top"/>
    </dxf>
    <dxf>
      <alignment vertical="top"/>
    </dxf>
    <dxf>
      <alignment vertical="top"/>
    </dxf>
    <dxf>
      <alignment vertical="top"/>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wrapText="1"/>
    </dxf>
    <dxf>
      <numFmt numFmtId="0" formatCode="General"/>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numFmt numFmtId="0" formatCode="General"/>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numFmt numFmtId="0" formatCode="General"/>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1" formatCode="0"/>
      <fill>
        <patternFill patternType="solid">
          <fgColor indexed="64"/>
          <bgColor theme="6" tint="0.79998168889431442"/>
        </patternFill>
      </fill>
      <alignment horizontal="center" vertical="center" textRotation="0" wrapText="0" indent="0" justifyLastLine="0" shrinkToFit="0" readingOrder="0"/>
      <border diagonalUp="0" diagonalDown="0">
        <left/>
        <right/>
        <top style="thin">
          <color indexed="64"/>
        </top>
        <bottom/>
      </border>
      <protection locked="0" hidden="0"/>
    </dxf>
    <dxf>
      <numFmt numFmtId="0" formatCode="General"/>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numFmt numFmtId="1" formatCode="0"/>
      <fill>
        <patternFill patternType="solid">
          <fgColor indexed="64"/>
          <bgColor theme="6" tint="0.7999816888943144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dxf>
    <dxf>
      <border outline="0">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E4DFEC"/>
      <color rgb="FFFFE0E0"/>
      <color rgb="FFEFE4F7"/>
      <color rgb="FFFF99CC"/>
      <color rgb="FFF9BB87"/>
      <color rgb="FFFF33CC"/>
      <color rgb="FF00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pivotCacheDefinition" Target="pivotCache/pivotCacheDefinition1.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theme" Target="theme/theme1.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sheetMetadata" Target="metadata.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xdr:colOff>
          <xdr:row>0</xdr:row>
          <xdr:rowOff>121920</xdr:rowOff>
        </xdr:from>
        <xdr:to>
          <xdr:col>14</xdr:col>
          <xdr:colOff>22860</xdr:colOff>
          <xdr:row>10</xdr:row>
          <xdr:rowOff>937260</xdr:rowOff>
        </xdr:to>
        <xdr:sp macro="" textlink="">
          <xdr:nvSpPr>
            <xdr:cNvPr id="28673" name="Object 1" descr="Instructions"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shapira\Downloads\QAPR%20Tool%20-%20FY%2025-26%20-%20FINAL%208-26-25.xlsx" TargetMode="External"/><Relationship Id="rId1" Type="http://schemas.openxmlformats.org/officeDocument/2006/relationships/externalLinkPath" Target="https://sdcountycagov.sharepoint.com/Users/eshapira/Downloads/QAPR%20Tool%20-%20FY%2025-26%20-%20FINAL%208-26-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dcountycagov.sharepoint.com/sites/BHS/Quality%20Assurance/MH%20%20SUD%20Shared%20Files/18%20-%20QAPR%20(MRR)%20Data/02%20-%20Project%20Planning/02%20-%20FY26-27/04%20-%20AA%20working%20folder/MP%20Tools/MH_CSU%20QAPR%20Tool_FY26-27_rv%2005-01-26.xlsx" TargetMode="External"/><Relationship Id="rId1" Type="http://schemas.openxmlformats.org/officeDocument/2006/relationships/externalLinkPath" Target="https://sdcountycagov.sharepoint.com/sites/BHS/Quality%20Assurance/MH%20%20SUD%20Shared%20Files/18%20-%20QAPR%20(MRR)%20Data/04%20-%20Final%20Tools/02%20-%20SUD/MH_CSU%20QAPR%20Tool_FY26-27_rv%2005-01-26.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sdcountycagov.sharepoint.com/sites/BHS/Quality%20Assurance/MH%20%20SUD%20Shared%20Files/18%20-%20QAPR%20(MRR)%20Data/02%20-%20Project%20Planning/02%20-%20FY26-27/04%20-%20AA%20working%20folder/ES%20working%20folder/QAPR%20Draft%20working%20copy%20-%204-29-26.xlsx" TargetMode="External"/><Relationship Id="rId2" Type="http://schemas.microsoft.com/office/2019/04/relationships/externalLinkLongPath" Target="https://sdcountycagov.sharepoint.com/sites/BHS/Quality%20Assurance/MH%20%20SUD%20Shared%20Files/18%20-%20QAPR%20(MRR)%20Data/02%20-%20Project%20Planning/02%20-%20FY26-27/04%20-%20AA%20working%20folder/ES%20working%20folder/QAPR%20Draft%20working%20copy%20-%204-29-26.xlsx?CCD11699" TargetMode="External"/><Relationship Id="rId1" Type="http://schemas.openxmlformats.org/officeDocument/2006/relationships/externalLinkPath" Target="file:///\\CCD11699\QAPR%20Draft%20working%20copy%20-%204-29-26.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 Id="rId1" Type="http://schemas.openxmlformats.org/officeDocument/2006/relationships/externalLinkPath" Target="https://sdcountycagov.sharepoint.com/sites/BHS/Quality%20Assurance/MH%20%20SUD%20Shared%20Files/18%20-%20QAPR%20(MRR)%20Data/04%20-%20Final%20Tools/02%20-%20SUD/SUD_NTP%20QAPR%20Tool_FY26-27_rv%2005-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Review Info"/>
      <sheetName val="Review Results"/>
      <sheetName val="Services Change Summary"/>
      <sheetName val="Provider Compliance"/>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 val="Pharmaceutical Review"/>
      <sheetName val="QAPR Tool - FY 25-26 - FINA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hart Review Info"/>
      <sheetName val="Review Results"/>
      <sheetName val="Services Change Summary"/>
      <sheetName val="Trend Analysis"/>
      <sheetName val="P&amp;P Review"/>
      <sheetName val="Provider Compliance"/>
      <sheetName val="Quality Indicators"/>
      <sheetName val="Pharmaceutical Review"/>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 val="MH_CSU QAPR Tool_FY26-27_rv 05-"/>
      <sheetName val="Policy &amp; Proced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hart Review Info"/>
      <sheetName val="Review Results"/>
      <sheetName val="Trend Analysis"/>
      <sheetName val="Attestation"/>
      <sheetName val="Trend Analysis (2)"/>
      <sheetName val="Trend Analysis (MH Example)"/>
      <sheetName val="Trend Analysis (SUD example)"/>
      <sheetName val="Trend Analysis (Example)"/>
      <sheetName val="P&amp;P Review (2)"/>
      <sheetName val="P&amp;P Review"/>
      <sheetName val="Quality Indicators Review"/>
      <sheetName val="Data"/>
      <sheetName val="Old QAPR Tool"/>
      <sheetName val="Chart Review-SUD example"/>
      <sheetName val="Quality Indicators (FY2627)"/>
      <sheetName val="QAPR Draft working copy - 4-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idations"/>
      <sheetName val="Data"/>
      <sheetName val="Instructions"/>
      <sheetName val="Chart Review Info"/>
      <sheetName val="Review Results"/>
      <sheetName val="Services Change Summary"/>
      <sheetName val="Trend Analysis"/>
      <sheetName val="Policy &amp; Procedures"/>
      <sheetName val="Quality Indicators"/>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894.636626273146" createdVersion="8" refreshedVersion="8" minRefreshableVersion="3" recordCount="600" xr:uid="{5268E5BA-AA25-4B89-AFDC-6AC5AF365D35}">
  <cacheSource type="worksheet">
    <worksheetSource name="ADDENDUM"/>
  </cacheSource>
  <cacheFields count="15">
    <cacheField name="Client" numFmtId="0">
      <sharedItems containsSemiMixedTypes="0" containsString="0" containsNumber="1" containsInteger="1" minValue="1" maxValue="20"/>
    </cacheField>
    <cacheField name=" Service #" numFmtId="1">
      <sharedItems containsSemiMixedTypes="0" containsString="0" containsNumber="1" containsInteger="1" minValue="0" maxValue="0"/>
    </cacheField>
    <cacheField name="Staff Initials" numFmtId="1">
      <sharedItems containsSemiMixedTypes="0" containsString="0" containsNumber="1" containsInteger="1" minValue="0" maxValue="0" count="1">
        <n v="0"/>
      </sharedItems>
    </cacheField>
    <cacheField name="Service Code" numFmtId="1">
      <sharedItems containsSemiMixedTypes="0" containsString="0" containsNumber="1" containsInteger="1" minValue="0" maxValue="789" count="8">
        <n v="0"/>
        <n v="789" u="1"/>
        <n v="92" u="1"/>
        <n v="69" u="1"/>
        <n v="106" u="1"/>
        <n v="12" u="1"/>
        <n v="24" u="1"/>
        <n v="269" u="1"/>
      </sharedItems>
    </cacheField>
    <cacheField name="Service Type" numFmtId="1">
      <sharedItems containsSemiMixedTypes="0" containsString="0" containsNumber="1" containsInteger="1" minValue="0" maxValue="0" count="1">
        <n v="0"/>
      </sharedItems>
    </cacheField>
    <cacheField name="Service Date" numFmtId="14">
      <sharedItems containsSemiMixedTypes="0" containsNonDate="0" containsDate="1" containsString="0" minDate="1899-12-30T00:00:00" maxDate="2025-09-05T00:00:00" count="20">
        <d v="1899-12-30T00:00:00"/>
        <d v="2025-08-25T00:00:00" u="1"/>
        <d v="2025-08-26T00:00:00" u="1"/>
        <d v="2025-08-27T00:00:00" u="1"/>
        <d v="2025-08-28T00:00:00" u="1"/>
        <d v="2025-08-29T00:00:00" u="1"/>
        <d v="2025-08-30T00:00:00" u="1"/>
        <d v="2025-08-31T00:00:00" u="1"/>
        <d v="2025-09-01T00:00:00" u="1"/>
        <d v="2025-09-02T00:00:00" u="1"/>
        <d v="2025-09-03T00:00:00" u="1"/>
        <d v="2025-09-04T00:00:00" u="1"/>
        <d v="2025-01-01T00:00:00" u="1"/>
        <d v="2025-01-02T00:00:00" u="1"/>
        <d v="2025-01-06T00:00:00" u="1"/>
        <d v="2024-02-02T00:00:00" u="1"/>
        <d v="2025-01-30T00:00:00" u="1"/>
        <d v="2024-12-24T00:00:00" u="1"/>
        <d v="2024-12-02T00:00:00" u="1"/>
        <d v="2025-02-25T00:00:00" u="1"/>
      </sharedItems>
    </cacheField>
    <cacheField name="$ Claimed" numFmtId="165">
      <sharedItems containsSemiMixedTypes="0" containsString="0" containsNumber="1" containsInteger="1" minValue="0" maxValue="0"/>
    </cacheField>
    <cacheField name="Reason for Correction" numFmtId="1">
      <sharedItems containsSemiMixedTypes="0" containsString="0" containsNumber="1" containsInteger="1" minValue="0" maxValue="0" count="1">
        <n v="0"/>
      </sharedItems>
    </cacheField>
    <cacheField name="Disallowed Requirement #" numFmtId="1">
      <sharedItems containsSemiMixedTypes="0" containsString="0" containsNumber="1" containsInteger="1" minValue="0" maxValue="0" count="1">
        <n v="0"/>
      </sharedItems>
    </cacheField>
    <cacheField name="Comments" numFmtId="1">
      <sharedItems containsSemiMixedTypes="0" containsString="0" containsNumber="1" containsInteger="1" minValue="0" maxValue="0" count="1">
        <n v="0"/>
      </sharedItems>
    </cacheField>
    <cacheField name="SmartCare Client ID#" numFmtId="0">
      <sharedItems containsSemiMixedTypes="0" containsString="0" containsNumber="1" containsInteger="1" minValue="0" maxValue="123456" count="12">
        <n v="0"/>
        <n v="1" u="1"/>
        <n v="2" u="1"/>
        <n v="3" u="1"/>
        <n v="555" u="1"/>
        <n v="1666" u="1"/>
        <n v="123" u="1"/>
        <n v="456" u="1"/>
        <n v="123456" u="1"/>
        <n v="2222" u="1"/>
        <n v="12345" u="1"/>
        <n v="1234" u="1"/>
      </sharedItems>
    </cacheField>
    <cacheField name="Client #" numFmtId="0">
      <sharedItems containsSemiMixedTypes="0" containsString="0" containsNumber="1" containsInteger="1" minValue="0" maxValue="0" count="1">
        <n v="0"/>
      </sharedItems>
    </cacheField>
    <cacheField name="Disallowance" numFmtId="0">
      <sharedItems count="2">
        <s v="No"/>
        <s v="Yes" u="1"/>
      </sharedItems>
    </cacheField>
    <cacheField name="Correction" numFmtId="0">
      <sharedItems count="2">
        <s v="No"/>
        <s v="Yes" u="1"/>
      </sharedItems>
    </cacheField>
    <cacheField name="Include" numFmtId="0">
      <sharedItems count="2">
        <s v="No"/>
        <s v="Y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0">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2"/>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3"/>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4"/>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5"/>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6"/>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7"/>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8"/>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9"/>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0"/>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1"/>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2"/>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3"/>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4"/>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5"/>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6"/>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7"/>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8"/>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19"/>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r>
    <n v="20"/>
    <n v="0"/>
    <x v="0"/>
    <x v="0"/>
    <x v="0"/>
    <x v="0"/>
    <n v="0"/>
    <x v="0"/>
    <x v="0"/>
    <x v="0"/>
    <x v="0"/>
    <x v="0"/>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1AA7E87-3097-4946-818D-19E895D2BD13}" name="PivotTable1" cacheId="0" applyNumberFormats="0" applyBorderFormats="0" applyFontFormats="0" applyPatternFormats="0" applyAlignmentFormats="0" applyWidthHeightFormats="1" dataCaption="Values" updatedVersion="8" minRefreshableVersion="3" showDrill="0" showDataTips="0" itemPrintTitles="1" createdVersion="8" indent="0" compact="0" compactData="0" multipleFieldFilters="0">
  <location ref="A15:I16" firstHeaderRow="1" firstDataRow="1" firstDataCol="8" rowPageCount="2" colPageCount="1"/>
  <pivotFields count="15">
    <pivotField compact="0" outline="0" showAll="0"/>
    <pivotField compact="0" numFmtId="1" outline="0" showAll="0"/>
    <pivotField axis="axisRow" compact="0" outline="0" showAll="0" defaultSubtotal="0">
      <items count="1">
        <item x="0"/>
      </items>
    </pivotField>
    <pivotField axis="axisRow" compact="0" outline="0" showAll="0" defaultSubtotal="0">
      <items count="8">
        <item x="0"/>
        <item m="1" x="7"/>
        <item m="1" x="3"/>
        <item m="1" x="4"/>
        <item m="1" x="5"/>
        <item m="1" x="6"/>
        <item m="1" x="1"/>
        <item m="1" x="2"/>
      </items>
    </pivotField>
    <pivotField axis="axisRow" compact="0" outline="0" showAll="0" defaultSubtotal="0">
      <items count="1">
        <item x="0"/>
      </items>
    </pivotField>
    <pivotField axis="axisRow" compact="0" numFmtId="14" outline="0" showAll="0" defaultSubtotal="0">
      <items count="20">
        <item x="0"/>
        <item m="1" x="19"/>
        <item m="1" x="17"/>
        <item m="1" x="12"/>
        <item m="1" x="18"/>
        <item m="1" x="15"/>
        <item m="1" x="16"/>
        <item m="1" x="13"/>
        <item m="1" x="14"/>
        <item m="1" x="1"/>
        <item m="1" x="2"/>
        <item m="1" x="3"/>
        <item m="1" x="4"/>
        <item m="1" x="5"/>
        <item m="1" x="6"/>
        <item m="1" x="7"/>
        <item m="1" x="8"/>
        <item m="1" x="9"/>
        <item m="1" x="10"/>
        <item m="1" x="11"/>
      </items>
    </pivotField>
    <pivotField dataField="1" compact="0" outline="0" showAll="0"/>
    <pivotField axis="axisRow" compact="0" outline="0" showAll="0" defaultSubtotal="0">
      <items count="1">
        <item x="0"/>
      </items>
    </pivotField>
    <pivotField compact="0" outline="0" showAll="0"/>
    <pivotField axis="axisRow" compact="0" outline="0" showAll="0" defaultSubtotal="0">
      <items count="1">
        <item x="0"/>
      </items>
    </pivotField>
    <pivotField axis="axisRow" compact="0" outline="0" showAll="0" defaultSubtotal="0">
      <items count="12">
        <item sd="0" x="0"/>
        <item m="1" x="11"/>
        <item m="1" x="10"/>
        <item m="1" x="8"/>
        <item m="1" x="9"/>
        <item m="1" x="6"/>
        <item m="1" x="7"/>
        <item m="1" x="4"/>
        <item m="1" x="5"/>
        <item m="1" x="1"/>
        <item m="1" x="2"/>
        <item m="1" x="3"/>
      </items>
    </pivotField>
    <pivotField axis="axisRow" compact="0" outline="0" showAll="0" sortType="ascending" defaultSubtotal="0">
      <items count="1">
        <item x="0"/>
      </items>
    </pivotField>
    <pivotField compact="0" outline="0" showAll="0"/>
    <pivotField axis="axisPage" compact="0" outline="0">
      <items count="3">
        <item x="0"/>
        <item m="1" x="1"/>
        <item t="default"/>
      </items>
    </pivotField>
    <pivotField axis="axisPage" compact="0" outline="0">
      <items count="3">
        <item x="0"/>
        <item m="1" x="1"/>
        <item t="default"/>
      </items>
    </pivotField>
  </pivotFields>
  <rowFields count="8">
    <field x="10"/>
    <field x="2"/>
    <field x="3"/>
    <field x="4"/>
    <field x="5"/>
    <field x="7"/>
    <field x="9"/>
    <field x="11"/>
  </rowFields>
  <rowItems count="1">
    <i t="grand">
      <x/>
    </i>
  </rowItems>
  <colItems count="1">
    <i/>
  </colItems>
  <pageFields count="2">
    <pageField fld="14" item="1" hier="-1"/>
    <pageField fld="13" item="1" hier="-1"/>
  </pageFields>
  <dataFields count="1">
    <dataField name="Sum of $ Claimed" fld="6" baseField="0" baseItem="0" numFmtId="165"/>
  </dataFields>
  <formats count="22">
    <format dxfId="298">
      <pivotArea field="5" type="button" dataOnly="0" labelOnly="1" outline="0" axis="axisRow" fieldPosition="4"/>
    </format>
    <format dxfId="297">
      <pivotArea field="5" type="button" dataOnly="0" labelOnly="1" outline="0" axis="axisRow" fieldPosition="4"/>
    </format>
    <format dxfId="296">
      <pivotArea dataOnly="0" labelOnly="1" outline="0" fieldPosition="0">
        <references count="1">
          <reference field="9" count="0"/>
        </references>
      </pivotArea>
    </format>
    <format dxfId="295">
      <pivotArea type="all" dataOnly="0" outline="0" fieldPosition="0"/>
    </format>
    <format dxfId="294">
      <pivotArea outline="0" collapsedLevelsAreSubtotals="1" fieldPosition="0"/>
    </format>
    <format dxfId="293">
      <pivotArea dataOnly="0" labelOnly="1" grandRow="1" outline="0" fieldPosition="0"/>
    </format>
    <format dxfId="292">
      <pivotArea type="all" dataOnly="0" outline="0" fieldPosition="0"/>
    </format>
    <format dxfId="291">
      <pivotArea outline="0" collapsedLevelsAreSubtotals="1" fieldPosition="0"/>
    </format>
    <format dxfId="290">
      <pivotArea dataOnly="0" labelOnly="1" grandRow="1" outline="0" fieldPosition="0"/>
    </format>
    <format dxfId="289">
      <pivotArea outline="0" collapsedLevelsAreSubtotals="1" fieldPosition="0"/>
    </format>
    <format dxfId="288">
      <pivotArea type="all" dataOnly="0" outline="0" fieldPosition="0"/>
    </format>
    <format dxfId="287">
      <pivotArea outline="0" collapsedLevelsAreSubtotals="1" fieldPosition="0"/>
    </format>
    <format dxfId="286">
      <pivotArea field="10" type="button" dataOnly="0" labelOnly="1" outline="0" axis="axisRow" fieldPosition="0"/>
    </format>
    <format dxfId="285">
      <pivotArea field="2" type="button" dataOnly="0" labelOnly="1" outline="0" axis="axisRow" fieldPosition="1"/>
    </format>
    <format dxfId="284">
      <pivotArea field="3" type="button" dataOnly="0" labelOnly="1" outline="0" axis="axisRow" fieldPosition="2"/>
    </format>
    <format dxfId="283">
      <pivotArea field="4" type="button" dataOnly="0" labelOnly="1" outline="0" axis="axisRow" fieldPosition="3"/>
    </format>
    <format dxfId="282">
      <pivotArea field="5" type="button" dataOnly="0" labelOnly="1" outline="0" axis="axisRow" fieldPosition="4"/>
    </format>
    <format dxfId="281">
      <pivotArea field="7" type="button" dataOnly="0" labelOnly="1" outline="0" axis="axisRow" fieldPosition="5"/>
    </format>
    <format dxfId="280">
      <pivotArea field="9" type="button" dataOnly="0" labelOnly="1" outline="0" axis="axisRow" fieldPosition="6"/>
    </format>
    <format dxfId="279">
      <pivotArea field="11" type="button" dataOnly="0" labelOnly="1" outline="0" axis="axisRow" fieldPosition="7"/>
    </format>
    <format dxfId="278">
      <pivotArea dataOnly="0" labelOnly="1" grandRow="1" outline="0" fieldPosition="0"/>
    </format>
    <format dxfId="277">
      <pivotArea dataOnly="0" labelOnly="1" outline="0" axis="axisValues" fieldPosition="0"/>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311C480-856D-4A2E-AC61-6C9755DF03A3}" name="PivotTable2" cacheId="0" applyNumberFormats="0" applyBorderFormats="0" applyFontFormats="0" applyPatternFormats="0" applyAlignmentFormats="0" applyWidthHeightFormats="1" dataCaption="Values" updatedVersion="8" minRefreshableVersion="3" showDrill="0" showDataTips="0" itemPrintTitles="1" createdVersion="8" indent="0" compact="0" compactData="0" multipleFieldFilters="0">
  <location ref="A42:I43" firstHeaderRow="1" firstDataRow="1" firstDataCol="8" rowPageCount="2" colPageCount="1"/>
  <pivotFields count="15">
    <pivotField compact="0" outline="0" showAll="0"/>
    <pivotField compact="0" numFmtId="1" outline="0" showAll="0"/>
    <pivotField axis="axisRow" compact="0" outline="0" showAll="0" defaultSubtotal="0">
      <items count="1">
        <item x="0"/>
      </items>
    </pivotField>
    <pivotField axis="axisRow" compact="0" outline="0" showAll="0" defaultSubtotal="0">
      <items count="8">
        <item x="0"/>
        <item m="1" x="7"/>
        <item m="1" x="3"/>
        <item m="1" x="4"/>
        <item m="1" x="5"/>
        <item m="1" x="6"/>
        <item m="1" x="1"/>
        <item m="1" x="2"/>
      </items>
    </pivotField>
    <pivotField axis="axisRow" compact="0" outline="0" showAll="0" defaultSubtotal="0">
      <items count="1">
        <item x="0"/>
      </items>
    </pivotField>
    <pivotField axis="axisRow" compact="0" numFmtId="14" outline="0" showAll="0" defaultSubtotal="0">
      <items count="20">
        <item x="0"/>
        <item m="1" x="19"/>
        <item m="1" x="17"/>
        <item m="1" x="12"/>
        <item m="1" x="18"/>
        <item m="1" x="15"/>
        <item m="1" x="16"/>
        <item m="1" x="13"/>
        <item m="1" x="14"/>
        <item m="1" x="1"/>
        <item m="1" x="2"/>
        <item m="1" x="3"/>
        <item m="1" x="4"/>
        <item m="1" x="5"/>
        <item m="1" x="6"/>
        <item m="1" x="7"/>
        <item m="1" x="8"/>
        <item m="1" x="9"/>
        <item m="1" x="10"/>
        <item m="1" x="11"/>
      </items>
    </pivotField>
    <pivotField dataField="1" compact="0" outline="0" showAll="0"/>
    <pivotField compact="0" outline="0" showAll="0"/>
    <pivotField axis="axisRow" compact="0" outline="0" showAll="0" defaultSubtotal="0">
      <items count="1">
        <item x="0"/>
      </items>
    </pivotField>
    <pivotField axis="axisRow" compact="0" outline="0" showAll="0" defaultSubtotal="0">
      <items count="1">
        <item x="0"/>
      </items>
    </pivotField>
    <pivotField axis="axisRow" compact="0" outline="0" showAll="0" defaultSubtotal="0">
      <items count="12">
        <item sd="0" x="0"/>
        <item m="1" x="11"/>
        <item m="1" x="10"/>
        <item m="1" x="8"/>
        <item m="1" x="9"/>
        <item m="1" x="6"/>
        <item m="1" x="7"/>
        <item m="1" x="4"/>
        <item m="1" x="5"/>
        <item m="1" x="1"/>
        <item m="1" x="2"/>
        <item m="1" x="3"/>
      </items>
    </pivotField>
    <pivotField axis="axisRow" compact="0" outline="0" showAll="0" sortType="ascending" defaultSubtotal="0">
      <items count="1">
        <item x="0"/>
      </items>
    </pivotField>
    <pivotField axis="axisPage" compact="0" outline="0">
      <items count="3">
        <item x="0"/>
        <item m="1" x="1"/>
        <item t="default"/>
      </items>
    </pivotField>
    <pivotField compact="0" outline="0" showAll="0"/>
    <pivotField axis="axisPage" compact="0" outline="0">
      <items count="3">
        <item x="0"/>
        <item m="1" x="1"/>
        <item t="default"/>
      </items>
    </pivotField>
  </pivotFields>
  <rowFields count="8">
    <field x="10"/>
    <field x="2"/>
    <field x="3"/>
    <field x="4"/>
    <field x="5"/>
    <field x="8"/>
    <field x="9"/>
    <field x="11"/>
  </rowFields>
  <rowItems count="1">
    <i t="grand">
      <x/>
    </i>
  </rowItems>
  <colItems count="1">
    <i/>
  </colItems>
  <pageFields count="2">
    <pageField fld="14" item="1" hier="-1"/>
    <pageField fld="12" item="1" hier="-1"/>
  </pageFields>
  <dataFields count="1">
    <dataField name="Sum of $ Claimed" fld="6" baseField="0" baseItem="0" numFmtId="165"/>
  </dataFields>
  <formats count="30">
    <format dxfId="328">
      <pivotArea dataOnly="0" labelOnly="1" outline="0" fieldPosition="0">
        <references count="1">
          <reference field="9" count="0"/>
        </references>
      </pivotArea>
    </format>
    <format dxfId="327">
      <pivotArea type="all" dataOnly="0" outline="0" fieldPosition="0"/>
    </format>
    <format dxfId="326">
      <pivotArea outline="0" collapsedLevelsAreSubtotals="1" fieldPosition="0"/>
    </format>
    <format dxfId="325">
      <pivotArea field="3" type="button" dataOnly="0" labelOnly="1" outline="0" axis="axisRow" fieldPosition="2"/>
    </format>
    <format dxfId="324">
      <pivotArea field="4" type="button" dataOnly="0" labelOnly="1" outline="0" axis="axisRow" fieldPosition="3"/>
    </format>
    <format dxfId="323">
      <pivotArea field="5" type="button" dataOnly="0" labelOnly="1" outline="0" axis="axisRow" fieldPosition="4"/>
    </format>
    <format dxfId="322">
      <pivotArea field="8" type="button" dataOnly="0" labelOnly="1" outline="0" axis="axisRow" fieldPosition="5"/>
    </format>
    <format dxfId="321">
      <pivotArea field="9" type="button" dataOnly="0" labelOnly="1" outline="0" axis="axisRow" fieldPosition="6"/>
    </format>
    <format dxfId="320">
      <pivotArea dataOnly="0" labelOnly="1" grandRow="1" outline="0" fieldPosition="0"/>
    </format>
    <format dxfId="319">
      <pivotArea type="all" dataOnly="0" outline="0" fieldPosition="0"/>
    </format>
    <format dxfId="318">
      <pivotArea outline="0" collapsedLevelsAreSubtotals="1" fieldPosition="0"/>
    </format>
    <format dxfId="317">
      <pivotArea field="3" type="button" dataOnly="0" labelOnly="1" outline="0" axis="axisRow" fieldPosition="2"/>
    </format>
    <format dxfId="316">
      <pivotArea field="4" type="button" dataOnly="0" labelOnly="1" outline="0" axis="axisRow" fieldPosition="3"/>
    </format>
    <format dxfId="315">
      <pivotArea field="5" type="button" dataOnly="0" labelOnly="1" outline="0" axis="axisRow" fieldPosition="4"/>
    </format>
    <format dxfId="314">
      <pivotArea field="8" type="button" dataOnly="0" labelOnly="1" outline="0" axis="axisRow" fieldPosition="5"/>
    </format>
    <format dxfId="313">
      <pivotArea field="9" type="button" dataOnly="0" labelOnly="1" outline="0" axis="axisRow" fieldPosition="6"/>
    </format>
    <format dxfId="312">
      <pivotArea dataOnly="0" labelOnly="1" grandRow="1" outline="0" fieldPosition="0"/>
    </format>
    <format dxfId="311">
      <pivotArea outline="0" collapsedLevelsAreSubtotals="1" fieldPosition="0"/>
    </format>
    <format dxfId="310">
      <pivotArea type="all" dataOnly="0" outline="0" fieldPosition="0"/>
    </format>
    <format dxfId="309">
      <pivotArea outline="0" collapsedLevelsAreSubtotals="1" fieldPosition="0"/>
    </format>
    <format dxfId="308">
      <pivotArea field="10" type="button" dataOnly="0" labelOnly="1" outline="0" axis="axisRow" fieldPosition="0"/>
    </format>
    <format dxfId="307">
      <pivotArea field="2" type="button" dataOnly="0" labelOnly="1" outline="0" axis="axisRow" fieldPosition="1"/>
    </format>
    <format dxfId="306">
      <pivotArea field="3" type="button" dataOnly="0" labelOnly="1" outline="0" axis="axisRow" fieldPosition="2"/>
    </format>
    <format dxfId="305">
      <pivotArea field="4" type="button" dataOnly="0" labelOnly="1" outline="0" axis="axisRow" fieldPosition="3"/>
    </format>
    <format dxfId="304">
      <pivotArea field="5" type="button" dataOnly="0" labelOnly="1" outline="0" axis="axisRow" fieldPosition="4"/>
    </format>
    <format dxfId="303">
      <pivotArea field="8" type="button" dataOnly="0" labelOnly="1" outline="0" axis="axisRow" fieldPosition="5"/>
    </format>
    <format dxfId="302">
      <pivotArea field="9" type="button" dataOnly="0" labelOnly="1" outline="0" axis="axisRow" fieldPosition="6"/>
    </format>
    <format dxfId="301">
      <pivotArea field="11" type="button" dataOnly="0" labelOnly="1" outline="0" axis="axisRow" fieldPosition="7"/>
    </format>
    <format dxfId="300">
      <pivotArea dataOnly="0" labelOnly="1" grandRow="1" outline="0" fieldPosition="0"/>
    </format>
    <format dxfId="299">
      <pivotArea dataOnly="0" labelOnly="1" outline="0" axis="axisValues" fieldPosition="0"/>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8712C7-E813-4B0B-A669-06CD89294572}" name="RECORDS" displayName="RECORDS" ref="B12:H32" totalsRowShown="0" headerRowDxfId="340" dataDxfId="338" headerRowBorderDxfId="339" tableBorderDxfId="337" totalsRowBorderDxfId="336">
  <autoFilter ref="B12:H32" xr:uid="{C88712C7-E813-4B0B-A669-06CD8929457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7" xr3:uid="{931D046D-BDC8-4613-A134-542FDD6D5415}" name="Tab" dataDxfId="335"/>
    <tableColumn id="1" xr3:uid="{94D10909-679A-4630-BDCA-88A5A7D927EF}" name="SmartCare Client ID#" dataDxfId="334"/>
    <tableColumn id="8" xr3:uid="{7C89058F-3CA8-470C-833F-39462E3B86CD}" name="Insurance" dataDxfId="333"/>
    <tableColumn id="2" xr3:uid="{C91FDEE4-7854-4A24-B753-FAC145E5D2BC}" name="# of Services to be Reviewed" dataDxfId="332"/>
    <tableColumn id="5" xr3:uid="{57C43C47-6A25-4310-92C9-D82F48CC38B9}" name="Reviewer" dataDxfId="331"/>
    <tableColumn id="4" xr3:uid="{F7D241A0-A789-4D42-AC3D-34081FB2374C}" name="Admit Date" dataDxfId="330"/>
    <tableColumn id="9" xr3:uid="{73B8BB18-D00A-4B2E-AE7A-5318CFF58AA0}" name="Discharge Date" dataDxfId="32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7AFC849-49A5-4706-990C-64DDDD63D945}" name="Services_6" displayName="Services_6" ref="R8:Z38" totalsRowShown="0" dataDxfId="207" tableBorderDxfId="206">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79A9F941-E279-45FC-9120-04F05973D90D}" name=" Service #" dataDxfId="205" dataCellStyle="Normal 2"/>
    <tableColumn id="1" xr3:uid="{3E27A797-D702-4BF0-9A3F-69CE1751D0CF}" name="Staff Initials" dataDxfId="204" dataCellStyle="Normal 2"/>
    <tableColumn id="2" xr3:uid="{B26025A8-CEF6-4490-B03A-2C289824402B}" name="Procedure Code" dataDxfId="203" dataCellStyle="Normal 2"/>
    <tableColumn id="3" xr3:uid="{486F8A74-5D60-4FC0-9BBF-FA360B40E1A4}" name="Procedure Name" dataDxfId="202" dataCellStyle="Normal 2"/>
    <tableColumn id="4" xr3:uid="{B5A89B84-93E1-4B21-981C-C56EB4D32885}" name="Service Date" dataDxfId="201" dataCellStyle="Normal 2"/>
    <tableColumn id="5" xr3:uid="{4E087B95-E3AA-4D4E-9E1E-5D0A435DF063}" name="$ Claimed" dataDxfId="200" dataCellStyle="Normal 2"/>
    <tableColumn id="9" xr3:uid="{0658D081-86C2-4570-947C-3990BDE8EA20}" name="Reason for Correction" dataDxfId="199" dataCellStyle="Currency"/>
    <tableColumn id="12" xr3:uid="{C52C0B81-8BF6-4085-BA97-9BC4FB660FD4}" name="Disallowed Requirement #" dataDxfId="198" dataCellStyle="Normal 2"/>
    <tableColumn id="11" xr3:uid="{85FE7F59-3F1F-4387-9A6A-E61185D878C0}" name="Comments" dataDxfId="197" dataCellStyle="Normal 2"/>
  </tableColumns>
  <tableStyleInfo name="TableStyleMedium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5F6BB32-F9ED-4CCC-8F62-63A1F9188533}" name="Services_7" displayName="Services_7" ref="R8:Z38" totalsRowShown="0" dataDxfId="196" tableBorderDxfId="195">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A771B67D-5F99-4B61-8126-A4CD55E39CF2}" name=" Service #" dataDxfId="194" dataCellStyle="Normal 2"/>
    <tableColumn id="1" xr3:uid="{63CB5EC3-3809-4285-AD0C-F17C0707A86E}" name="Staff Initials" dataDxfId="193" dataCellStyle="Normal 2"/>
    <tableColumn id="2" xr3:uid="{D58B9BA5-1435-4F72-96B5-BFD2A1D7B0EF}" name="Procedure Code" dataDxfId="192" dataCellStyle="Normal 2"/>
    <tableColumn id="3" xr3:uid="{9E27BB40-1142-40D0-8274-B70733251830}" name="Procedure Name" dataDxfId="191" dataCellStyle="Normal 2"/>
    <tableColumn id="4" xr3:uid="{A2945F8F-3C68-4F9D-9B30-D294DF4F5BDF}" name="Service Date" dataDxfId="190" dataCellStyle="Normal 2"/>
    <tableColumn id="5" xr3:uid="{7AB091F2-99BC-4CDF-A2FD-AB65526BE4D7}" name="$ Claimed" dataDxfId="189" dataCellStyle="Normal 2"/>
    <tableColumn id="9" xr3:uid="{145B2B9E-A9EB-4BE0-A171-C37308DC4414}" name="Reason for Correction" dataDxfId="188" dataCellStyle="Currency"/>
    <tableColumn id="12" xr3:uid="{61DB13B6-6389-472A-A518-E036F22D414E}" name="Disallowed Requirement #" dataDxfId="187" dataCellStyle="Normal 2"/>
    <tableColumn id="11" xr3:uid="{5C69F1C2-C627-4B6D-B1B1-B4CF728EAB98}" name="Comments" dataDxfId="186" dataCellStyle="Normal 2"/>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B467CC5-EA0D-4AFD-A116-B76EA1B3E142}" name="Services_8" displayName="Services_8" ref="R8:Z38" totalsRowShown="0" dataDxfId="185" tableBorderDxfId="184">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A2381422-4B43-47EC-87A8-F8CCD21D1AB5}" name=" Service #" dataDxfId="183" dataCellStyle="Normal 2"/>
    <tableColumn id="1" xr3:uid="{4E4BB9FD-27CE-4552-8751-B3D164AD0F75}" name="Staff Initials" dataDxfId="182" dataCellStyle="Normal 2"/>
    <tableColumn id="2" xr3:uid="{523F373C-B891-4939-808C-887446CACBC7}" name="Procedure Code" dataDxfId="181" dataCellStyle="Normal 2"/>
    <tableColumn id="3" xr3:uid="{BD2374F7-0F74-4DE3-B9AB-C398073A748B}" name="Procedure Name" dataDxfId="180" dataCellStyle="Normal 2"/>
    <tableColumn id="4" xr3:uid="{9821E54B-4C22-4BD3-BFAC-FFEA584AE27A}" name="Service Date" dataDxfId="179" dataCellStyle="Normal 2"/>
    <tableColumn id="5" xr3:uid="{A4C9B3C5-07F9-4CD4-BAD2-FEDE44108031}" name="$ Claimed" dataDxfId="178" dataCellStyle="Normal 2"/>
    <tableColumn id="9" xr3:uid="{E3B510D3-1063-4E84-AFBC-AE823605AE83}" name="Reason for Correction" dataDxfId="177" dataCellStyle="Currency"/>
    <tableColumn id="12" xr3:uid="{5EC2B9F5-ADBB-4FFF-8A41-001EAC0B7F2A}" name="Disallowed Requirement #" dataDxfId="176" dataCellStyle="Normal 2"/>
    <tableColumn id="11" xr3:uid="{12420152-D6FB-4BE5-BF41-3243A6B4BE93}" name="Comments" dataDxfId="175" dataCellStyle="Normal 2"/>
  </tableColumns>
  <tableStyleInfo name="TableStyleMedium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DDEFFE2-B4CF-4317-8E5A-F9F430FD0250}" name="Services_9" displayName="Services_9" ref="R8:Z38" totalsRowShown="0" dataDxfId="174" tableBorderDxfId="173">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81491A0F-B699-463C-BE66-2273E9C49123}" name=" Service #" dataDxfId="172" dataCellStyle="Normal 2"/>
    <tableColumn id="1" xr3:uid="{57CE3B88-E58F-4136-AD97-B7C22FDC56DA}" name="Staff Initials" dataDxfId="171" dataCellStyle="Normal 2"/>
    <tableColumn id="2" xr3:uid="{3BE95D07-3F76-49BE-B747-0DFB625AE89D}" name="Procedure Code" dataDxfId="170" dataCellStyle="Normal 2"/>
    <tableColumn id="3" xr3:uid="{C80D26BE-321A-49FD-91E2-46D0D1BDDB1D}" name="Procedure Name" dataDxfId="169" dataCellStyle="Normal 2"/>
    <tableColumn id="4" xr3:uid="{D6A446F1-706F-4A6C-8203-92734C76DEF3}" name="Service Date" dataDxfId="168" dataCellStyle="Normal 2"/>
    <tableColumn id="5" xr3:uid="{0AFDBBBF-FAA0-41D5-B772-50C375F968FE}" name="$ Claimed" dataDxfId="167" dataCellStyle="Normal 2"/>
    <tableColumn id="9" xr3:uid="{0BE429FB-FC13-4236-B970-51D5CB167C2C}" name="Reason for Correction" dataDxfId="166" dataCellStyle="Currency"/>
    <tableColumn id="12" xr3:uid="{6A336648-DFC9-4F8A-AF84-47217697DA88}" name="Disallowed Requirement #" dataDxfId="165" dataCellStyle="Normal 2"/>
    <tableColumn id="11" xr3:uid="{06D0A4F4-8870-477B-BCEF-2F881E4E17BC}" name="Comments" dataDxfId="164" dataCellStyle="Normal 2"/>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4C3DDAA-6A66-4A1B-8626-535C8CB0E22D}" name="Services_10" displayName="Services_10" ref="R8:Z38" totalsRowShown="0" dataDxfId="163" tableBorderDxfId="162">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03FEE3BF-5566-4521-8340-CBFFC5B83A52}" name=" Service #" dataDxfId="161" dataCellStyle="Normal 2"/>
    <tableColumn id="1" xr3:uid="{1F3076C1-2940-428B-B796-C72BE9568258}" name="Staff Initials" dataDxfId="160" dataCellStyle="Normal 2"/>
    <tableColumn id="2" xr3:uid="{D4973DE5-93D5-486F-BBA9-9B2BC6A3E8E2}" name="Procedure Code" dataDxfId="159" dataCellStyle="Normal 2"/>
    <tableColumn id="3" xr3:uid="{A162CBB8-5743-4D44-8DAE-ED5EE7616A6A}" name="Procedure Name" dataDxfId="158" dataCellStyle="Normal 2"/>
    <tableColumn id="4" xr3:uid="{6A17BA64-4EDF-4053-AD91-C3125D692C11}" name="Service Date" dataDxfId="157" dataCellStyle="Normal 2"/>
    <tableColumn id="5" xr3:uid="{D0133283-4F77-4D6A-853A-E950244A6F32}" name="$ Claimed" dataDxfId="156" dataCellStyle="Normal 2"/>
    <tableColumn id="9" xr3:uid="{EFD1C114-EFEB-4503-8657-BF888AA34A95}" name="Reason for Correction" dataDxfId="155" dataCellStyle="Currency"/>
    <tableColumn id="12" xr3:uid="{BD69B4D2-C10E-4C93-BBE3-1C3BD107CDF4}" name="Disallowed Requirement #" dataDxfId="154" dataCellStyle="Normal 2"/>
    <tableColumn id="11" xr3:uid="{D6B9029A-A0CE-4DE1-AE7C-5D02A896487E}" name="Comments" dataDxfId="153" dataCellStyle="Normal 2"/>
  </tableColumns>
  <tableStyleInfo name="TableStyleMedium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B21B142-E88D-4F22-9589-51C4B626616C}" name="Services_11" displayName="Services_11" ref="R8:Z38" totalsRowShown="0" dataDxfId="152" tableBorderDxfId="151">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BB35DBB2-3EA0-4030-A079-3062A362BC46}" name=" Service #" dataDxfId="150" dataCellStyle="Normal 2"/>
    <tableColumn id="1" xr3:uid="{576E5B0D-591D-488C-96D2-5327415DAD42}" name="Staff Initials" dataDxfId="149" dataCellStyle="Normal 2"/>
    <tableColumn id="2" xr3:uid="{DC72E28C-2AF0-4717-A8B4-EF6C3AB549BA}" name="Procedure Code" dataDxfId="148" dataCellStyle="Normal 2"/>
    <tableColumn id="3" xr3:uid="{E960AED7-DA42-4E6A-9A2D-B0B1EC86DA6F}" name="Procedure Name" dataDxfId="147" dataCellStyle="Normal 2"/>
    <tableColumn id="4" xr3:uid="{27E31E85-2531-402B-9BC2-C62C52B379E1}" name="Service Date" dataDxfId="146" dataCellStyle="Normal 2"/>
    <tableColumn id="5" xr3:uid="{9D26C28E-3471-4B3C-BDC5-BD1EE7A1E1E0}" name="$ Claimed" dataDxfId="145" dataCellStyle="Normal 2"/>
    <tableColumn id="9" xr3:uid="{CD8B1081-8478-48C6-88B5-F6F82A5B6307}" name="Reason for Correction" dataDxfId="144" dataCellStyle="Currency"/>
    <tableColumn id="12" xr3:uid="{651FD6B4-E28A-43FB-AA68-E0D2E2A91278}" name="Disallowed Requirement #" dataDxfId="143" dataCellStyle="Normal 2"/>
    <tableColumn id="11" xr3:uid="{5570B893-5D0F-409D-A3D4-57CA312F038F}" name="Comments" dataDxfId="142" dataCellStyle="Normal 2"/>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629C9F6-9ACE-47FC-8678-A6275DDD8A33}" name="Services_12" displayName="Services_12" ref="R8:Z38" totalsRowShown="0" dataDxfId="141" tableBorderDxfId="140">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3F8FEA3E-A44A-4D69-B42D-66049DC904AC}" name=" Service #" dataDxfId="139" dataCellStyle="Normal 2"/>
    <tableColumn id="1" xr3:uid="{E1F65EE5-743E-45B0-B9B2-A2771EC03CF5}" name="Staff Initials" dataDxfId="138" dataCellStyle="Normal 2"/>
    <tableColumn id="2" xr3:uid="{A1AD4680-AA6F-4B69-8653-864532174C13}" name="Procedure Code" dataDxfId="137" dataCellStyle="Normal 2"/>
    <tableColumn id="3" xr3:uid="{65CBA427-7653-446F-B83B-FA6892481FE3}" name="Procedure Name" dataDxfId="136" dataCellStyle="Normal 2"/>
    <tableColumn id="4" xr3:uid="{BE5B9257-7AB7-48AE-ADC6-1841BBE2B4BC}" name="Service Date" dataDxfId="135" dataCellStyle="Normal 2"/>
    <tableColumn id="5" xr3:uid="{1281B01A-CAF3-4CEE-B94A-DEA14C2A843A}" name="$ Claimed" dataDxfId="134" dataCellStyle="Normal 2"/>
    <tableColumn id="9" xr3:uid="{F9A82977-18D8-4B1F-8F17-4F42432CEA50}" name="Reason for Correction" dataDxfId="133" dataCellStyle="Currency"/>
    <tableColumn id="12" xr3:uid="{732A5455-AFC8-48C6-973D-13B630B828AD}" name="Disallowed Requirement #" dataDxfId="132" dataCellStyle="Normal 2"/>
    <tableColumn id="11" xr3:uid="{72EAC7E9-BF3F-4CC2-B0F5-118BCC0D0604}" name="Comments" dataDxfId="131" dataCellStyle="Normal 2"/>
  </tableColumns>
  <tableStyleInfo name="TableStyleMedium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358F4E7-C34D-46A0-87E6-16CF0E84E0C2}" name="Services_13" displayName="Services_13" ref="R8:Z38" totalsRowShown="0" dataDxfId="130" tableBorderDxfId="129">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38EBB940-19A2-45DF-9CEC-D3BD55310B8E}" name=" Service #" dataDxfId="128" dataCellStyle="Normal 2"/>
    <tableColumn id="1" xr3:uid="{352C93A8-33B3-41C7-81AF-44B848A0628E}" name="Staff Initials" dataDxfId="127" dataCellStyle="Normal 2"/>
    <tableColumn id="2" xr3:uid="{CBE01BAC-3DD3-441D-B501-39F232702015}" name="Procedure Code" dataDxfId="126" dataCellStyle="Normal 2"/>
    <tableColumn id="3" xr3:uid="{A2ECAA14-02ED-49A8-AEC3-222A48202CF3}" name="Procedure Name" dataDxfId="125" dataCellStyle="Normal 2"/>
    <tableColumn id="4" xr3:uid="{D0AE9630-11D2-4F1F-9876-2EFAA9896F5E}" name="Service Date" dataDxfId="124" dataCellStyle="Normal 2"/>
    <tableColumn id="5" xr3:uid="{67D10E25-ED6D-4744-BC2B-2BB6A6A7F0A6}" name="$ Claimed" dataDxfId="123" dataCellStyle="Normal 2"/>
    <tableColumn id="9" xr3:uid="{520B4397-A118-4CDC-8BC1-88F4A8DEA6A6}" name="Reason for Correction" dataDxfId="122" dataCellStyle="Currency"/>
    <tableColumn id="12" xr3:uid="{F403C5E0-B207-4286-A07E-BA162ED4D516}" name="Disallowed Requirement #" dataDxfId="121" dataCellStyle="Normal 2"/>
    <tableColumn id="11" xr3:uid="{B1F8E4F9-135B-4756-93D3-1F683EB42E64}" name="Comments" dataDxfId="120" dataCellStyle="Normal 2"/>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F6C3307-A82E-4469-90C7-9FB14B5AEF10}" name="Services_14" displayName="Services_14" ref="R8:Z38" totalsRowShown="0" dataDxfId="119" tableBorderDxfId="118">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AD3CFC89-0985-4A43-B2F1-1744A6D728A1}" name=" Service #" dataDxfId="117" dataCellStyle="Normal 2"/>
    <tableColumn id="1" xr3:uid="{887C5702-E946-4D82-B1A5-5532BF8D2FE4}" name="Staff Initials" dataDxfId="116" dataCellStyle="Normal 2"/>
    <tableColumn id="2" xr3:uid="{55BB69A4-C0CA-40AA-8EA7-4243CE28C18D}" name="Procedure Code" dataDxfId="115" dataCellStyle="Normal 2"/>
    <tableColumn id="3" xr3:uid="{5F759FCF-5980-44A1-8C6E-FD5DA4A64E7E}" name="Procedure Name" dataDxfId="114" dataCellStyle="Normal 2"/>
    <tableColumn id="4" xr3:uid="{F3609097-BDFA-486D-8842-0A0E152399C1}" name="Service Date" dataDxfId="113" dataCellStyle="Normal 2"/>
    <tableColumn id="5" xr3:uid="{8DEABAA4-2CE7-4A68-8396-4633F7DD25B9}" name="$ Claimed" dataDxfId="112" dataCellStyle="Normal 2"/>
    <tableColumn id="9" xr3:uid="{4414D5A0-C601-415B-B167-8DCFAD998C88}" name="Reason for Correction" dataDxfId="111" dataCellStyle="Currency"/>
    <tableColumn id="12" xr3:uid="{F6131597-3403-45D6-8D2F-A584D3F32C87}" name="Disallowed Requirement #" dataDxfId="110" dataCellStyle="Normal 2"/>
    <tableColumn id="11" xr3:uid="{C491CFDD-B5AB-41B7-BF8F-F8C079A4BFF1}" name="Comments" dataDxfId="109" dataCellStyle="Normal 2"/>
  </tableColumns>
  <tableStyleInfo name="TableStyleMedium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5C214EB-0903-4C81-9A33-C4E429FE103C}" name="Services_15" displayName="Services_15" ref="R8:Z38" totalsRowShown="0" dataDxfId="108" tableBorderDxfId="107">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40ED85BB-CAA8-4117-874A-609832F1F262}" name=" Service #" dataDxfId="106" dataCellStyle="Normal 2"/>
    <tableColumn id="1" xr3:uid="{40C99D0E-4E68-4AB1-BF5A-28A76D6A2705}" name="Staff Initials" dataDxfId="105" dataCellStyle="Normal 2"/>
    <tableColumn id="2" xr3:uid="{0AA4975B-7535-40EE-84DA-FF0491D2ADCD}" name="Procedure Code" dataDxfId="104" dataCellStyle="Normal 2"/>
    <tableColumn id="3" xr3:uid="{CAB0B382-05E0-467D-BC65-ED85241C152E}" name="Procedure Name" dataDxfId="103" dataCellStyle="Normal 2"/>
    <tableColumn id="4" xr3:uid="{33A9C2F1-C1E2-4A84-BD4B-5CAFA1EF4692}" name="Service Date" dataDxfId="102" dataCellStyle="Normal 2"/>
    <tableColumn id="5" xr3:uid="{BECA009B-6B2E-4C94-9ED0-4EA06B1B4132}" name="$ Claimed" dataDxfId="101" dataCellStyle="Normal 2"/>
    <tableColumn id="9" xr3:uid="{4946EF0D-D771-483C-9336-DA6D9AFA0195}" name="Reason for Correction" dataDxfId="100" dataCellStyle="Currency"/>
    <tableColumn id="12" xr3:uid="{F2C3FC23-4948-42AC-9103-FCD36A360FC8}" name="Disallowed Requirement #" dataDxfId="99" dataCellStyle="Normal 2"/>
    <tableColumn id="11" xr3:uid="{135A2ADA-68E9-42C5-B857-FA92D60F3832}" name="Comments" dataDxfId="98" dataCellStyle="Normal 2"/>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22CB03B-21C5-4B02-B678-25437E896D67}" name="CORRECTIONCODES" displayName="CORRECTIONCODES" ref="A3:D12" totalsRowShown="0" headerRowDxfId="276" dataDxfId="275">
  <autoFilter ref="A3:D12" xr:uid="{222CB03B-21C5-4B02-B678-25437E896D67}"/>
  <tableColumns count="4">
    <tableColumn id="1" xr3:uid="{1DA11BFE-F84D-4767-B950-00DADF89BABF}" name="Code" dataDxfId="274"/>
    <tableColumn id="3" xr3:uid="{5C65D2E8-C638-43D6-AF6D-A816BD250103}" name="Type" dataDxfId="273"/>
    <tableColumn id="2" xr3:uid="{6F57EDFA-095A-4F74-845D-B7638DE36BC8}" name="Description" dataDxfId="272"/>
    <tableColumn id="4" xr3:uid="{976A045B-DEE4-4BF1-A816-BEE2D539F521}" name="Full" dataDxfId="271">
      <calculatedColumnFormula>CORRECTIONCODES[[#This Row],[Description]]</calculatedColumnFormula>
    </tableColumn>
  </tableColumns>
  <tableStyleInfo name="TableStyleLight5"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5AB91D8-1B37-4CB3-823F-967DA2AFED95}" name="Services_16" displayName="Services_16" ref="R8:Z38" totalsRowShown="0" dataDxfId="97" tableBorderDxfId="96">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DAC43254-0B8E-412D-868F-9A9E69BF4CB0}" name=" Service #" dataDxfId="95" dataCellStyle="Normal 2"/>
    <tableColumn id="1" xr3:uid="{9E23523A-C555-4B2B-AC07-EBAD5448A63B}" name="Staff Initials" dataDxfId="94" dataCellStyle="Normal 2"/>
    <tableColumn id="2" xr3:uid="{EE2EEC1D-12A8-4723-ACC0-CDC41996051F}" name="Procedure Code" dataDxfId="93" dataCellStyle="Normal 2"/>
    <tableColumn id="3" xr3:uid="{5E8C8BAB-1B89-442F-8CF2-170B7AC5708E}" name="Procedure Name" dataDxfId="92" dataCellStyle="Normal 2"/>
    <tableColumn id="4" xr3:uid="{1C18106E-6B50-4363-B442-CB04F435A78B}" name="Service Date" dataDxfId="91" dataCellStyle="Normal 2"/>
    <tableColumn id="5" xr3:uid="{F93CD183-BBA2-480B-95F0-1A4B3ABA70C4}" name="$ Claimed" dataDxfId="90" dataCellStyle="Normal 2"/>
    <tableColumn id="9" xr3:uid="{D8DBF4A2-2128-4F0D-B252-3FDA1D64BCB4}" name="Reason for Correction" dataDxfId="89" dataCellStyle="Currency"/>
    <tableColumn id="12" xr3:uid="{3F63928E-5BE6-4731-84BF-BFE94DC7AFEA}" name="Disallowed Requirement #" dataDxfId="88" dataCellStyle="Normal 2"/>
    <tableColumn id="11" xr3:uid="{7372CCDA-DEBA-4BB6-B51C-A5A42EEFDAA1}" name="Comments" dataDxfId="87" dataCellStyle="Normal 2"/>
  </tableColumns>
  <tableStyleInfo name="TableStyleMedium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4C149EE-E309-4B50-841C-EB14C2E09882}" name="Services_17" displayName="Services_17" ref="R8:Z38" totalsRowShown="0" dataDxfId="86" tableBorderDxfId="85">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73F76C8D-3BA0-4790-9DE7-E2DF5622F9DD}" name=" Service #" dataDxfId="84" dataCellStyle="Normal 2"/>
    <tableColumn id="1" xr3:uid="{D6250D7A-8655-49ED-8137-55EAE8068829}" name="Staff Initials" dataDxfId="83" dataCellStyle="Normal 2"/>
    <tableColumn id="2" xr3:uid="{A691A5EB-AFB2-46F7-BE1D-2BF842F35D6B}" name="Procedure Code" dataDxfId="82" dataCellStyle="Normal 2"/>
    <tableColumn id="3" xr3:uid="{E35C2820-421D-4266-B5D6-33B077857FC1}" name="Procedure Name" dataDxfId="81" dataCellStyle="Normal 2"/>
    <tableColumn id="4" xr3:uid="{4D680645-8082-470A-B37A-D0DD0ED63DF7}" name="Service Date" dataDxfId="80" dataCellStyle="Normal 2"/>
    <tableColumn id="5" xr3:uid="{DD3C3395-2089-4914-B7A3-166A796BC6B8}" name="$ Claimed" dataDxfId="79" dataCellStyle="Normal 2"/>
    <tableColumn id="9" xr3:uid="{93F26517-E784-43FC-9BBD-AB011D1E6E8F}" name="Reason for Correction" dataDxfId="78" dataCellStyle="Currency"/>
    <tableColumn id="12" xr3:uid="{9E6B7C08-8BC8-4DD6-818E-8DC691E1B157}" name="Disallowed Requirement #" dataDxfId="77" dataCellStyle="Normal 2"/>
    <tableColumn id="11" xr3:uid="{F5902BD9-4633-4C81-BCB3-7332418F5DD7}" name="Comments" dataDxfId="76" dataCellStyle="Normal 2"/>
  </tableColumns>
  <tableStyleInfo name="TableStyleMedium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3B551BE-C5AB-40A1-A504-0935DE777CC6}" name="Services_18" displayName="Services_18" ref="R8:Z38" totalsRowShown="0" dataDxfId="75" tableBorderDxfId="74">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76FA2344-DCA7-44BD-B214-F51A444D6C36}" name=" Service #" dataDxfId="73" dataCellStyle="Normal 2"/>
    <tableColumn id="1" xr3:uid="{B5D19562-EFAF-463E-B1CD-3A044F592572}" name="Staff Initials" dataDxfId="72" dataCellStyle="Normal 2"/>
    <tableColumn id="2" xr3:uid="{ED7AE172-BCB2-4CC9-83DC-B8F17CC496FB}" name="Procedure Code" dataDxfId="71" dataCellStyle="Normal 2"/>
    <tableColumn id="3" xr3:uid="{60FC1F9A-62B1-46E8-924E-D331399D1182}" name="Procedure Name" dataDxfId="70" dataCellStyle="Normal 2"/>
    <tableColumn id="4" xr3:uid="{04F4C089-1834-4818-AD95-0D1672E8CD21}" name="Service Date" dataDxfId="69" dataCellStyle="Normal 2"/>
    <tableColumn id="5" xr3:uid="{BC20A19A-5D63-4629-821B-831309D52CD3}" name="$ Claimed" dataDxfId="68" dataCellStyle="Normal 2"/>
    <tableColumn id="9" xr3:uid="{74202F2A-F32E-456C-9DCB-7DB6AC3AA57F}" name="Reason for Correction" dataDxfId="67" dataCellStyle="Currency"/>
    <tableColumn id="12" xr3:uid="{1E94E4FB-E9E8-4685-A185-4CF867EC6E3F}" name="Disallowed Requirement #" dataDxfId="66" dataCellStyle="Normal 2"/>
    <tableColumn id="11" xr3:uid="{6897B5AA-E0C1-4514-B5C2-925B2E6F1B5C}" name="Comments" dataDxfId="65" dataCellStyle="Normal 2"/>
  </tableColumns>
  <tableStyleInfo name="TableStyleMedium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274FC6F-F0B4-4002-B041-45E7304442FF}" name="Services_19" displayName="Services_19" ref="R8:Z38" totalsRowShown="0" dataDxfId="64" tableBorderDxfId="63">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A016A40A-B7AF-44FE-8A45-FA2AB206215A}" name=" Service #" dataDxfId="62" dataCellStyle="Normal 2"/>
    <tableColumn id="1" xr3:uid="{2D9E73F2-22B9-4E8A-8746-7E8432167C0C}" name="Staff Initials" dataDxfId="61" dataCellStyle="Normal 2"/>
    <tableColumn id="2" xr3:uid="{09A2A81D-A2A6-4A5E-B77A-0DC7203AFFED}" name="Procedure Code" dataDxfId="60" dataCellStyle="Normal 2"/>
    <tableColumn id="3" xr3:uid="{F230AED1-2C4F-418A-B562-2A48866186B3}" name="Procedure Name" dataDxfId="59" dataCellStyle="Normal 2"/>
    <tableColumn id="4" xr3:uid="{1BD63DE3-2902-4F2A-A90B-AEC730BD0C58}" name="Service Date" dataDxfId="58" dataCellStyle="Normal 2"/>
    <tableColumn id="5" xr3:uid="{A8EC21DE-4B35-4095-8B93-4324734B0C64}" name="$ Claimed" dataDxfId="57" dataCellStyle="Normal 2"/>
    <tableColumn id="9" xr3:uid="{88A63380-E271-4C0E-9195-2E14228A6F6B}" name="Reason for Correction" dataDxfId="56" dataCellStyle="Currency"/>
    <tableColumn id="12" xr3:uid="{0D05828A-F438-46BD-A685-DBE1DC4643DB}" name="Disallowed Requirement #" dataDxfId="55" dataCellStyle="Normal 2"/>
    <tableColumn id="11" xr3:uid="{B184FD12-2EFF-45E6-AAD6-03BF94D5AE02}" name="Comments" dataDxfId="54" dataCellStyle="Normal 2"/>
  </tableColumns>
  <tableStyleInfo name="TableStyleMedium1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B652C8D-03DF-4ECC-93A2-6305D7A4628F}" name="Services_20" displayName="Services_20" ref="R8:Z38" totalsRowShown="0" dataDxfId="53" tableBorderDxfId="52">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1D345796-0A05-432F-ABEF-DA052EE8975F}" name=" Service #" dataDxfId="51" dataCellStyle="Normal 2"/>
    <tableColumn id="1" xr3:uid="{70F859CE-E398-4978-8CFB-F467F17E3658}" name="Staff Initials" dataDxfId="50" dataCellStyle="Normal 2"/>
    <tableColumn id="2" xr3:uid="{EEAC0485-781C-4DDC-AC21-2824A37B39E9}" name="Procedure Code" dataDxfId="49" dataCellStyle="Normal 2"/>
    <tableColumn id="3" xr3:uid="{811558E8-2C52-4C27-901C-1FF8DD93BC46}" name="Procedure Name" dataDxfId="48" dataCellStyle="Normal 2"/>
    <tableColumn id="4" xr3:uid="{2D72DA86-F58C-4083-B803-BC39914347A9}" name="Service Date" dataDxfId="47" dataCellStyle="Normal 2"/>
    <tableColumn id="5" xr3:uid="{FE007E29-56AB-4A06-BB8A-7D31C5089601}" name="$ Claimed" dataDxfId="46" dataCellStyle="Normal 2"/>
    <tableColumn id="9" xr3:uid="{467C3B28-CD5C-417C-B64C-662F4C72FB02}" name="Reason for Correction" dataDxfId="45" dataCellStyle="Currency"/>
    <tableColumn id="12" xr3:uid="{84C43C1D-09F0-459B-96A6-FE59A684B7D1}" name="Disallowed Requirement #" dataDxfId="44" dataCellStyle="Normal 2"/>
    <tableColumn id="11" xr3:uid="{93BDACA8-A8E7-49EF-8FD8-3121FB820F65}" name="Comments" dataDxfId="43" dataCellStyle="Normal 2"/>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D65DFF-5C52-4D79-81EA-9B070755B9FC}" name="DISALLOWANCE" displayName="DISALLOWANCE" ref="G4:J8" totalsRowShown="0" headerRowDxfId="270" dataDxfId="269">
  <autoFilter ref="G4:J8" xr:uid="{00D65DFF-5C52-4D79-81EA-9B070755B9FC}"/>
  <tableColumns count="4">
    <tableColumn id="1" xr3:uid="{D2CA796F-2BC6-463E-8519-A49C1783EFB2}" name="Req#" dataDxfId="268"/>
    <tableColumn id="2" xr3:uid="{84BAC82D-6C73-460C-8734-45CF380644B0}" name="Section" dataDxfId="267"/>
    <tableColumn id="3" xr3:uid="{2A9F399D-4CE2-47A4-934F-1A5767BAFE0D}" name="Description" dataDxfId="266"/>
    <tableColumn id="4" xr3:uid="{4E59E54D-8F57-496B-8FD8-316BAD64DD35}" name="Full" dataDxfId="265">
      <calculatedColumnFormula>_xlfn.CONCAT(DISALLOWANCE[[#This Row],[Req'#]]," - ",DISALLOWANCE[[#This Row],[Section]],": ",DISALLOWANCE[[#This Row],[Description]])</calculatedColumnFormula>
    </tableColumn>
  </tableColumns>
  <tableStyleInfo name="TableStyleLight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B40D55-27C2-435C-B1C0-AD85593F191D}" name="Table2" displayName="Table2" ref="N14:O16" totalsRowShown="0" headerRowDxfId="264">
  <tableColumns count="2">
    <tableColumn id="1" xr3:uid="{9981E249-9B79-418D-8727-724CCC99CF49}" name="QoC"/>
    <tableColumn id="2" xr3:uid="{30ED6016-04F2-4301-AA69-7840A97CBBEE}" name="Result" dataDxfId="263">
      <calculatedColumnFormula>SUM(H41:J41,P41,U41,AF41:AG41,AK41:AL41,BF41)</calculatedColumnFormula>
    </tableColumn>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AB73D5C-0798-4927-8F53-A4472C9DCD68}" name="Services_1" displayName="Services_1" ref="R8:Z38" totalsRowShown="0" dataDxfId="262" tableBorderDxfId="261">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92EE3CC8-EF45-4F78-B991-A86FEC3142FF}" name=" Service #" dataDxfId="260" dataCellStyle="Normal 2"/>
    <tableColumn id="1" xr3:uid="{FE7B815D-9687-40FE-9362-2F62F540D075}" name="Staff Initials" dataDxfId="259" dataCellStyle="Normal 2"/>
    <tableColumn id="2" xr3:uid="{B7F8F66F-A61B-40AA-9443-61A718CED7D4}" name="Procedure Code" dataDxfId="258" dataCellStyle="Normal 2"/>
    <tableColumn id="3" xr3:uid="{B5AC8F49-D656-4131-A7C5-19112C786617}" name="Procedure Name" dataDxfId="257" dataCellStyle="Normal 2"/>
    <tableColumn id="4" xr3:uid="{781A7F9A-FE63-4517-9E17-3A2DEF8660C6}" name="Service Date" dataDxfId="256" dataCellStyle="Normal 2"/>
    <tableColumn id="5" xr3:uid="{5FFFDED0-5FF0-4972-8505-06DF192A6811}" name="$ Claimed" dataDxfId="255" dataCellStyle="Normal 2"/>
    <tableColumn id="9" xr3:uid="{D0F663B5-1219-43F4-9137-A680134EDB2B}" name="Reason for Correction" dataDxfId="254" dataCellStyle="Currency"/>
    <tableColumn id="12" xr3:uid="{F7C685F2-D152-45C8-825D-872CE14612FD}" name="Disallowed Requirement #" dataDxfId="253" dataCellStyle="Normal 2"/>
    <tableColumn id="11" xr3:uid="{A6C026EF-7A1F-4082-9FF1-9F141620B983}" name="Comments" dataDxfId="252" dataCellStyle="Normal 2"/>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F921B6-0987-4428-B52D-A8B8E7A0513D}" name="Services_2" displayName="Services_2" ref="R8:Z38" totalsRowShown="0" dataDxfId="251" tableBorderDxfId="250">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5CCD2DF4-7CB8-451E-8EA4-BE7DC3743995}" name=" Service #" dataDxfId="249" dataCellStyle="Normal 2"/>
    <tableColumn id="1" xr3:uid="{96B4D22A-B098-4778-9B55-CB144E72F4DA}" name="Staff Initials" dataDxfId="248" dataCellStyle="Normal 2"/>
    <tableColumn id="2" xr3:uid="{D3837A4F-A867-4385-A9FC-B03415501054}" name="Procedure Code" dataDxfId="247" dataCellStyle="Normal 2"/>
    <tableColumn id="3" xr3:uid="{6AEE2505-935A-49B9-8621-CC68F96F5B85}" name="Procedure Name" dataDxfId="246" dataCellStyle="Normal 2"/>
    <tableColumn id="4" xr3:uid="{279BFB93-9A08-4EDF-A653-588AC7AC6426}" name="Service Date" dataDxfId="245" dataCellStyle="Normal 2"/>
    <tableColumn id="5" xr3:uid="{4AF5C666-C47E-411F-BBE9-35C0B710E1F3}" name="$ Claimed" dataDxfId="244" dataCellStyle="Normal 2"/>
    <tableColumn id="9" xr3:uid="{FC6B7B74-6A4D-4D61-A15A-4334215495FC}" name="Reason for Correction" dataDxfId="243" dataCellStyle="Currency"/>
    <tableColumn id="12" xr3:uid="{1A6A6A17-EDB9-422A-AADF-7D229A7ACC41}" name="Disallowed Requirement #" dataDxfId="242" dataCellStyle="Normal 2"/>
    <tableColumn id="11" xr3:uid="{15B6FC0E-FACB-44D5-9661-F0B43854B46F}" name="Comments" dataDxfId="241" dataCellStyle="Normal 2"/>
  </tableColumns>
  <tableStyleInfo name="TableStyleMedium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7199A11-9BC5-49F6-AC4A-D37D08B55ED6}" name="Services_3" displayName="Services_3" ref="R8:Z38" totalsRowShown="0" dataDxfId="240" tableBorderDxfId="239">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B19E3B20-8C1B-45BA-BC58-C6D79DB0E7CA}" name=" Service #" dataDxfId="238" dataCellStyle="Normal 2"/>
    <tableColumn id="1" xr3:uid="{52AB15FD-AEF1-4C77-BB01-AC3B4891EFE7}" name="Staff Initials" dataDxfId="237" dataCellStyle="Normal 2"/>
    <tableColumn id="2" xr3:uid="{06BD42C8-B1F2-4013-999D-D9F550ABA8FB}" name="Procedure Code" dataDxfId="236" dataCellStyle="Normal 2"/>
    <tableColumn id="3" xr3:uid="{BFFAF30B-DF3B-4F37-97CC-665FE2D23474}" name="Procedure Name" dataDxfId="235" dataCellStyle="Normal 2"/>
    <tableColumn id="4" xr3:uid="{8046C985-1130-4C7F-B5D7-1EDF73B007D7}" name="Service Date" dataDxfId="234" dataCellStyle="Normal 2"/>
    <tableColumn id="5" xr3:uid="{1EE9AC65-614F-4161-BC17-5ED1B2A73F01}" name="$ Claimed" dataDxfId="233" dataCellStyle="Normal 2"/>
    <tableColumn id="9" xr3:uid="{C7A13EE1-7947-4084-B16A-C1B546CDB059}" name="Reason for Correction" dataDxfId="232" dataCellStyle="Currency"/>
    <tableColumn id="12" xr3:uid="{2753170B-1B7D-46E7-890B-8A8A4BEB55C0}" name="Disallowed Requirement #" dataDxfId="231" dataCellStyle="Normal 2"/>
    <tableColumn id="11" xr3:uid="{EE856CAC-D0B5-447E-9633-6F7085D8816E}" name="Comments" dataDxfId="230" dataCellStyle="Normal 2"/>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6E7A178-1C00-4E86-9BC2-A52A57485ECB}" name="Services_4" displayName="Services_4" ref="R8:Z38" totalsRowShown="0" dataDxfId="229" tableBorderDxfId="228">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8992DF09-9071-4853-BF58-C1EEE97A2F65}" name=" Service #" dataDxfId="227" dataCellStyle="Normal 2"/>
    <tableColumn id="1" xr3:uid="{E5EA2EB8-D080-441D-B7FE-A921F8C5BB83}" name="Staff Initials" dataDxfId="226" dataCellStyle="Normal 2"/>
    <tableColumn id="2" xr3:uid="{30D76BFC-303D-47F3-9702-B9E43075ED3F}" name="Procedure Code" dataDxfId="225" dataCellStyle="Normal 2"/>
    <tableColumn id="3" xr3:uid="{F85E56F6-518A-4DD8-9D82-865AADE5B9AA}" name="Procedure Name" dataDxfId="224" dataCellStyle="Normal 2"/>
    <tableColumn id="4" xr3:uid="{12CFA10A-C637-416B-AFF0-BAE246CE4798}" name="Service Date" dataDxfId="223" dataCellStyle="Normal 2"/>
    <tableColumn id="5" xr3:uid="{2D9D894C-F9B0-4477-8145-FBA2F4B8C93E}" name="$ Claimed" dataDxfId="222" dataCellStyle="Normal 2"/>
    <tableColumn id="9" xr3:uid="{08FCE22F-3065-4907-AD4A-39F510E37288}" name="Reason for Correction" dataDxfId="221" dataCellStyle="Currency"/>
    <tableColumn id="12" xr3:uid="{7EF766A0-23A2-4786-98DD-D88E808CBB54}" name="Disallowed Requirement #" dataDxfId="220" dataCellStyle="Normal 2"/>
    <tableColumn id="11" xr3:uid="{E7D7D751-BFB5-4928-BA22-406796F397A1}" name="Comments" dataDxfId="219" dataCellStyle="Normal 2"/>
  </tableColumns>
  <tableStyleInfo name="TableStyleMedium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5165481-2855-4C9B-A450-8B44AC6F5F43}" name="Services_5" displayName="Services_5" ref="R8:Z38" totalsRowShown="0" dataDxfId="218" tableBorderDxfId="217">
  <autoFilter ref="R8:Z38"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71262D5C-D14D-47E4-85FF-6B832161C03F}" name=" Service #" dataDxfId="216" dataCellStyle="Normal 2"/>
    <tableColumn id="1" xr3:uid="{1B2145EE-D08B-4E50-B861-B8BDC7B58E24}" name="Staff Initials" dataDxfId="215" dataCellStyle="Normal 2"/>
    <tableColumn id="2" xr3:uid="{3C09F1F0-E73A-48A9-9A7C-AF3D122E45E4}" name="Procedure Code" dataDxfId="214" dataCellStyle="Normal 2"/>
    <tableColumn id="3" xr3:uid="{511E35C9-8A82-4750-9A4E-79B4FD1F407B}" name="Procedure Name" dataDxfId="213" dataCellStyle="Normal 2"/>
    <tableColumn id="4" xr3:uid="{7B8FDBB5-1DA3-4B82-AC55-877FA6D4E1FE}" name="Service Date" dataDxfId="212" dataCellStyle="Normal 2"/>
    <tableColumn id="5" xr3:uid="{F514AF23-3350-4D1D-B849-77CAFC8DD95B}" name="$ Claimed" dataDxfId="211" dataCellStyle="Normal 2"/>
    <tableColumn id="9" xr3:uid="{C4023DC8-EB33-4508-92D4-88DE8F3521DA}" name="Reason for Correction" dataDxfId="210" dataCellStyle="Currency"/>
    <tableColumn id="12" xr3:uid="{B3848CE2-9C1C-4294-9D01-F411FF5AF3C0}" name="Disallowed Requirement #" dataDxfId="209" dataCellStyle="Normal 2"/>
    <tableColumn id="11" xr3:uid="{5B9B4A88-9C90-46DC-81FC-F8CA853C0B47}" name="Comments" dataDxfId="208" dataCellStyle="Normal 2"/>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9.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91F5F-8F86-4295-A5C3-05ED5257BD81}">
  <sheetPr>
    <tabColor rgb="FF92D050"/>
  </sheetPr>
  <dimension ref="A1:A30"/>
  <sheetViews>
    <sheetView zoomScaleNormal="100" workbookViewId="0">
      <selection activeCell="D18" sqref="D18:M18"/>
    </sheetView>
  </sheetViews>
  <sheetFormatPr defaultColWidth="8.88671875" defaultRowHeight="13.2" x14ac:dyDescent="0.25"/>
  <cols>
    <col min="1" max="16384" width="8.88671875" style="82"/>
  </cols>
  <sheetData>
    <row r="1" ht="75" customHeight="1" x14ac:dyDescent="0.25"/>
    <row r="2" ht="75" customHeight="1" x14ac:dyDescent="0.25"/>
    <row r="3" ht="75" customHeight="1" x14ac:dyDescent="0.25"/>
    <row r="4" ht="75" customHeight="1" x14ac:dyDescent="0.25"/>
    <row r="5" ht="75" customHeight="1" x14ac:dyDescent="0.25"/>
    <row r="6" ht="75" customHeight="1" x14ac:dyDescent="0.25"/>
    <row r="7" ht="75" customHeight="1" x14ac:dyDescent="0.25"/>
    <row r="8" ht="75" customHeight="1" x14ac:dyDescent="0.25"/>
    <row r="9" ht="75" customHeight="1" x14ac:dyDescent="0.25"/>
    <row r="10" ht="75" customHeight="1" x14ac:dyDescent="0.25"/>
    <row r="11" ht="75" customHeight="1" x14ac:dyDescent="0.25"/>
    <row r="12" ht="75" customHeight="1" x14ac:dyDescent="0.25"/>
    <row r="13" ht="75" customHeight="1" x14ac:dyDescent="0.25"/>
    <row r="14" ht="75" customHeight="1" x14ac:dyDescent="0.25"/>
    <row r="15" ht="75" customHeight="1" x14ac:dyDescent="0.25"/>
    <row r="16" ht="75" customHeight="1" x14ac:dyDescent="0.25"/>
    <row r="17" ht="75" customHeight="1" x14ac:dyDescent="0.25"/>
    <row r="18" ht="75" customHeight="1" x14ac:dyDescent="0.25"/>
    <row r="19" ht="75" customHeight="1" x14ac:dyDescent="0.25"/>
    <row r="20" ht="75" customHeight="1" x14ac:dyDescent="0.25"/>
    <row r="21" ht="75" customHeight="1" x14ac:dyDescent="0.25"/>
    <row r="22" ht="75" customHeight="1" x14ac:dyDescent="0.25"/>
    <row r="23" ht="75" customHeight="1" x14ac:dyDescent="0.25"/>
    <row r="24" ht="75" customHeight="1" x14ac:dyDescent="0.25"/>
    <row r="25" ht="75" customHeight="1" x14ac:dyDescent="0.25"/>
    <row r="26" ht="75" customHeight="1" x14ac:dyDescent="0.25"/>
    <row r="27" ht="75" customHeight="1" x14ac:dyDescent="0.25"/>
    <row r="28" ht="75" customHeight="1" x14ac:dyDescent="0.25"/>
    <row r="29" ht="75" customHeight="1" x14ac:dyDescent="0.25"/>
    <row r="30" ht="75" customHeight="1" x14ac:dyDescent="0.25"/>
  </sheetData>
  <sheetProtection sheet="1" formatColumns="0" formatRows="0" selectLockedCells="1"/>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28673" r:id="rId4">
          <objectPr defaultSize="0" altText="Instructions" r:id="rId5">
            <anchor moveWithCells="1">
              <from>
                <xdr:col>0</xdr:col>
                <xdr:colOff>22860</xdr:colOff>
                <xdr:row>0</xdr:row>
                <xdr:rowOff>121920</xdr:rowOff>
              </from>
              <to>
                <xdr:col>14</xdr:col>
                <xdr:colOff>22860</xdr:colOff>
                <xdr:row>10</xdr:row>
                <xdr:rowOff>937260</xdr:rowOff>
              </to>
            </anchor>
          </objectPr>
        </oleObject>
      </mc:Choice>
      <mc:Fallback>
        <oleObject progId="Word.Document.12" shapeId="28673"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3">
    <tabColor theme="3" tint="0.39997558519241921"/>
    <pageSetUpPr fitToPage="1"/>
  </sheetPr>
  <dimension ref="A1:AM103"/>
  <sheetViews>
    <sheetView showGridLines="0" topLeftCell="B1" zoomScale="80" zoomScaleNormal="80" zoomScaleSheetLayoutView="92" workbookViewId="0">
      <selection activeCell="O9" sqref="O9"/>
    </sheetView>
  </sheetViews>
  <sheetFormatPr defaultColWidth="9.5546875" defaultRowHeight="15" x14ac:dyDescent="0.25"/>
  <cols>
    <col min="1" max="1" width="2.3320312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6640625" style="5" customWidth="1"/>
    <col min="16" max="16" width="13.33203125" style="4" customWidth="1"/>
    <col min="17" max="17" width="67.33203125" style="1" customWidth="1"/>
    <col min="18" max="18" width="11.33203125" bestFit="1" customWidth="1"/>
    <col min="19" max="19" width="12.5546875" style="1" bestFit="1" customWidth="1"/>
    <col min="20" max="20" width="15" style="1" bestFit="1" customWidth="1"/>
    <col min="21" max="21" width="14.5546875" style="1" customWidth="1"/>
    <col min="22" max="22" width="14.33203125" style="1" bestFit="1" customWidth="1"/>
    <col min="23" max="23" width="13.6640625" style="1" customWidth="1"/>
    <col min="24" max="24" width="25.33203125" style="1" customWidth="1"/>
    <col min="25" max="25" width="40.33203125" style="11" customWidth="1"/>
    <col min="26" max="26" width="43" customWidth="1"/>
    <col min="28" max="28" width="25" customWidth="1"/>
    <col min="29" max="29" width="40.44140625" style="1" customWidth="1"/>
    <col min="30"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X1" s="114"/>
      <c r="Y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X2" s="114"/>
      <c r="Y2" s="114"/>
    </row>
    <row r="3" spans="1:39" s="109" customFormat="1" ht="18" customHeight="1" x14ac:dyDescent="0.25">
      <c r="A3" s="115"/>
      <c r="C3" s="110"/>
      <c r="X3" s="114"/>
      <c r="Y3" s="114"/>
    </row>
    <row r="4" spans="1:39" s="109" customFormat="1" ht="46.2" customHeight="1" x14ac:dyDescent="0.25">
      <c r="A4" s="115"/>
      <c r="C4" s="111" t="s">
        <v>291</v>
      </c>
      <c r="E4" s="345" t="s">
        <v>9</v>
      </c>
      <c r="F4" s="346"/>
      <c r="G4" s="347"/>
      <c r="I4" s="113" t="s">
        <v>292</v>
      </c>
      <c r="J4" s="113" t="s">
        <v>293</v>
      </c>
      <c r="L4" s="345" t="s">
        <v>10</v>
      </c>
      <c r="M4" s="347"/>
      <c r="O4" s="345" t="s">
        <v>12</v>
      </c>
      <c r="P4" s="347"/>
      <c r="X4" s="114"/>
      <c r="Y4" s="114"/>
    </row>
    <row r="5" spans="1:39" s="109" customFormat="1" ht="18" customHeight="1" x14ac:dyDescent="0.25">
      <c r="A5" s="115"/>
      <c r="C5" s="112">
        <v>1</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c r="Y5" s="114"/>
    </row>
    <row r="6" spans="1:39" ht="15" customHeight="1" x14ac:dyDescent="0.25">
      <c r="C6" s="24"/>
      <c r="D6" s="26"/>
      <c r="E6" s="25"/>
      <c r="F6" s="25"/>
      <c r="G6" s="25"/>
      <c r="H6" s="25"/>
      <c r="I6" s="25"/>
      <c r="J6" s="25"/>
      <c r="K6" s="25"/>
      <c r="L6" s="25"/>
      <c r="M6" s="25"/>
      <c r="N6" s="25"/>
      <c r="O6" s="25"/>
      <c r="U6" s="5"/>
      <c r="V6" s="5"/>
      <c r="W6" s="118">
        <f>SUMIF(Y9:Y38,"B*",W9:W38)</f>
        <v>0</v>
      </c>
      <c r="X6" s="7"/>
      <c r="Y6" s="7"/>
      <c r="Z6" s="5"/>
      <c r="AA6" s="1"/>
      <c r="AB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c r="AB7" s="1"/>
    </row>
    <row r="8" spans="1:39" ht="31.2" customHeight="1" x14ac:dyDescent="0.3">
      <c r="A8" s="38" t="str">
        <f>IF($D8="","",$D8)</f>
        <v>INTAKE</v>
      </c>
      <c r="C8" s="28" t="s">
        <v>296</v>
      </c>
      <c r="D8" s="370" t="s">
        <v>85</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c r="AB8" s="1"/>
    </row>
    <row r="9" spans="1:39" ht="15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v>1.1000000000000001</v>
      </c>
      <c r="D9" s="359" t="s">
        <v>300</v>
      </c>
      <c r="E9" s="360"/>
      <c r="F9" s="360"/>
      <c r="G9" s="360"/>
      <c r="H9" s="360"/>
      <c r="I9" s="360"/>
      <c r="J9" s="360"/>
      <c r="K9" s="360"/>
      <c r="L9" s="360"/>
      <c r="M9" s="360"/>
      <c r="N9" s="361"/>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v>1.2</v>
      </c>
      <c r="D10" s="336" t="s">
        <v>301</v>
      </c>
      <c r="E10" s="337"/>
      <c r="F10" s="337"/>
      <c r="G10" s="337"/>
      <c r="H10" s="337"/>
      <c r="I10" s="337"/>
      <c r="J10" s="337"/>
      <c r="K10" s="337"/>
      <c r="L10" s="337"/>
      <c r="M10" s="337"/>
      <c r="N10" s="338"/>
      <c r="O10" s="23"/>
      <c r="P10" s="31" t="str">
        <f>IF(O10="","",IF(O10="Yes","Met",IF(O10="No","Not met","N/A")))</f>
        <v/>
      </c>
      <c r="Q10" s="125"/>
      <c r="R10" s="49"/>
      <c r="S10" s="50"/>
      <c r="T10" s="50"/>
      <c r="U10" s="50"/>
      <c r="V10" s="51"/>
      <c r="W10" s="116"/>
      <c r="X10" s="52"/>
      <c r="Y10" s="53"/>
      <c r="Z10" s="54"/>
      <c r="AA10" s="1"/>
      <c r="AB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v>1.3</v>
      </c>
      <c r="D11" s="336" t="s">
        <v>302</v>
      </c>
      <c r="E11" s="337"/>
      <c r="F11" s="337"/>
      <c r="G11" s="337"/>
      <c r="H11" s="337"/>
      <c r="I11" s="337"/>
      <c r="J11" s="337"/>
      <c r="K11" s="337"/>
      <c r="L11" s="337"/>
      <c r="M11" s="337"/>
      <c r="N11" s="338"/>
      <c r="O11" s="23"/>
      <c r="P11" s="31" t="str">
        <f t="shared" ref="P11:P15" si="1">IF(O11="","",IF(O11="Yes","Met",IF(O11="No","Not met","N/A")))</f>
        <v/>
      </c>
      <c r="Q11" s="125"/>
      <c r="R11" s="49"/>
      <c r="S11" s="50"/>
      <c r="T11" s="50"/>
      <c r="U11" s="50"/>
      <c r="V11" s="51"/>
      <c r="W11" s="116"/>
      <c r="X11" s="52"/>
      <c r="Y11" s="53"/>
      <c r="Z11" s="54"/>
      <c r="AA11" s="1"/>
      <c r="AB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v>1.4</v>
      </c>
      <c r="D12" s="336" t="s">
        <v>303</v>
      </c>
      <c r="E12" s="337"/>
      <c r="F12" s="337"/>
      <c r="G12" s="337"/>
      <c r="H12" s="337"/>
      <c r="I12" s="337"/>
      <c r="J12" s="337"/>
      <c r="K12" s="337"/>
      <c r="L12" s="337"/>
      <c r="M12" s="337"/>
      <c r="N12" s="338"/>
      <c r="O12" s="23"/>
      <c r="P12" s="31" t="str">
        <f t="shared" si="1"/>
        <v/>
      </c>
      <c r="Q12" s="125"/>
      <c r="R12" s="49"/>
      <c r="S12" s="50"/>
      <c r="T12" s="50"/>
      <c r="U12" s="50"/>
      <c r="V12" s="51"/>
      <c r="W12" s="116"/>
      <c r="X12" s="52"/>
      <c r="Y12" s="53"/>
      <c r="Z12" s="54"/>
      <c r="AA12" s="1"/>
      <c r="AB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v>1.5</v>
      </c>
      <c r="D13" s="336" t="s">
        <v>304</v>
      </c>
      <c r="E13" s="337"/>
      <c r="F13" s="337"/>
      <c r="G13" s="337"/>
      <c r="H13" s="337"/>
      <c r="I13" s="337"/>
      <c r="J13" s="337"/>
      <c r="K13" s="337"/>
      <c r="L13" s="337"/>
      <c r="M13" s="337"/>
      <c r="N13" s="338"/>
      <c r="O13" s="23"/>
      <c r="P13" s="31" t="str">
        <f t="shared" si="1"/>
        <v/>
      </c>
      <c r="Q13" s="125"/>
      <c r="R13" s="49"/>
      <c r="S13" s="50"/>
      <c r="T13" s="50"/>
      <c r="U13" s="50"/>
      <c r="V13" s="51"/>
      <c r="W13" s="116"/>
      <c r="X13" s="52"/>
      <c r="Y13" s="53"/>
      <c r="Z13" s="54"/>
      <c r="AA13" s="1"/>
      <c r="AB13" s="1"/>
    </row>
    <row r="14" spans="1:39" ht="90.6"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v>1.6</v>
      </c>
      <c r="D14" s="336" t="s">
        <v>305</v>
      </c>
      <c r="E14" s="337"/>
      <c r="F14" s="337"/>
      <c r="G14" s="337"/>
      <c r="H14" s="337"/>
      <c r="I14" s="337"/>
      <c r="J14" s="337"/>
      <c r="K14" s="337"/>
      <c r="L14" s="337"/>
      <c r="M14" s="337"/>
      <c r="N14" s="338"/>
      <c r="O14" s="23"/>
      <c r="P14" s="31" t="str">
        <f t="shared" si="1"/>
        <v/>
      </c>
      <c r="Q14" s="125"/>
      <c r="R14" s="49"/>
      <c r="S14" s="50"/>
      <c r="T14" s="50"/>
      <c r="U14" s="50"/>
      <c r="V14" s="51"/>
      <c r="W14" s="116"/>
      <c r="X14" s="52"/>
      <c r="Y14" s="53"/>
      <c r="Z14" s="54"/>
      <c r="AA14" s="1"/>
      <c r="AB14" s="1"/>
    </row>
    <row r="15" spans="1:39" ht="90" customHeight="1" x14ac:dyDescent="0.25">
      <c r="B15" s="245"/>
      <c r="C15" s="68">
        <v>1.7</v>
      </c>
      <c r="D15" s="336" t="s">
        <v>306</v>
      </c>
      <c r="E15" s="337"/>
      <c r="F15" s="337"/>
      <c r="G15" s="337"/>
      <c r="H15" s="337"/>
      <c r="I15" s="337"/>
      <c r="J15" s="337"/>
      <c r="K15" s="337"/>
      <c r="L15" s="337"/>
      <c r="M15" s="337"/>
      <c r="N15" s="338"/>
      <c r="O15" s="23"/>
      <c r="P15" s="31" t="str">
        <f t="shared" si="1"/>
        <v/>
      </c>
      <c r="Q15" s="125"/>
      <c r="R15" s="49"/>
      <c r="S15" s="50"/>
      <c r="T15" s="50"/>
      <c r="U15" s="50"/>
      <c r="V15" s="51"/>
      <c r="W15" s="116"/>
      <c r="X15" s="52"/>
      <c r="Y15" s="53"/>
      <c r="Z15" s="54"/>
      <c r="AA15" s="1"/>
      <c r="AB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c r="AB16" s="1"/>
    </row>
    <row r="17" spans="1:28" ht="18.600000000000001" customHeight="1" x14ac:dyDescent="0.3">
      <c r="A17" s="38" t="str">
        <f t="shared" si="0"/>
        <v>SCREENING/ASSESSMENT</v>
      </c>
      <c r="C17" s="36" t="s">
        <v>296</v>
      </c>
      <c r="D17" s="355" t="s">
        <v>307</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c r="AB17" s="1"/>
    </row>
    <row r="18" spans="1:28" ht="90" customHeight="1" x14ac:dyDescent="0.25">
      <c r="A18" s="38" t="str">
        <f t="shared" si="0"/>
        <v>Has completed a screening (BQuIP for Adults or other screening tools for youth/young adults)?</v>
      </c>
      <c r="C18" s="32">
        <v>2.1</v>
      </c>
      <c r="D18" s="353" t="s">
        <v>308</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c r="AB18" s="1"/>
    </row>
    <row r="19" spans="1:28" ht="90" customHeight="1" x14ac:dyDescent="0.25">
      <c r="A19" s="38" t="str">
        <f t="shared" si="0"/>
        <v>Is actual level of care the same as the indicated Level of Care (LOC), or is the discrepancy sufficiently justified?  If there is a discrepancy, is there a quality of care concern?</v>
      </c>
      <c r="B19" s="245"/>
      <c r="C19" s="32">
        <v>2.2000000000000002</v>
      </c>
      <c r="D19" s="353" t="s">
        <v>309</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c r="AB19" s="1"/>
    </row>
    <row r="20" spans="1:28"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v>2.2999999999999998</v>
      </c>
      <c r="D20" s="336" t="s">
        <v>310</v>
      </c>
      <c r="E20" s="337"/>
      <c r="F20" s="337"/>
      <c r="G20" s="337"/>
      <c r="H20" s="337"/>
      <c r="I20" s="337"/>
      <c r="J20" s="337"/>
      <c r="K20" s="337"/>
      <c r="L20" s="337"/>
      <c r="M20" s="337"/>
      <c r="N20" s="338"/>
      <c r="O20" s="23"/>
      <c r="P20" s="31" t="str">
        <f t="shared" si="2"/>
        <v/>
      </c>
      <c r="Q20" s="125"/>
      <c r="R20" s="49"/>
      <c r="S20" s="50"/>
      <c r="T20" s="50"/>
      <c r="U20" s="50"/>
      <c r="V20" s="51"/>
      <c r="W20" s="116"/>
      <c r="X20" s="52"/>
      <c r="Y20" s="53"/>
      <c r="Z20" s="54"/>
      <c r="AA20" s="1"/>
      <c r="AB20" s="1"/>
    </row>
    <row r="21" spans="1:28"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v>2.4</v>
      </c>
      <c r="D21" s="335" t="s">
        <v>311</v>
      </c>
      <c r="E21" s="335"/>
      <c r="F21" s="335"/>
      <c r="G21" s="335"/>
      <c r="H21" s="335"/>
      <c r="I21" s="335"/>
      <c r="J21" s="335"/>
      <c r="K21" s="335"/>
      <c r="L21" s="335"/>
      <c r="M21" s="335"/>
      <c r="N21" s="335"/>
      <c r="O21" s="23"/>
      <c r="P21" s="31" t="str">
        <f t="shared" si="2"/>
        <v/>
      </c>
      <c r="Q21" s="125"/>
      <c r="R21" s="49"/>
      <c r="S21" s="50"/>
      <c r="T21" s="50"/>
      <c r="U21" s="50"/>
      <c r="V21" s="51"/>
      <c r="W21" s="116"/>
      <c r="X21" s="52"/>
      <c r="Y21" s="53"/>
      <c r="Z21" s="54"/>
      <c r="AA21" s="1"/>
      <c r="AB21" s="1"/>
    </row>
    <row r="22" spans="1:28" ht="90" customHeight="1" x14ac:dyDescent="0.25">
      <c r="A22" s="38" t="str">
        <f t="shared" si="0"/>
        <v>Was member screened for priority population status (pregnant person using IV substances, pregnant person using other non-IV substances, person using IV substances)?</v>
      </c>
      <c r="B22" s="245"/>
      <c r="C22" s="32">
        <v>2.5</v>
      </c>
      <c r="D22" s="335" t="s">
        <v>312</v>
      </c>
      <c r="E22" s="335"/>
      <c r="F22" s="335"/>
      <c r="G22" s="335"/>
      <c r="H22" s="335"/>
      <c r="I22" s="335"/>
      <c r="J22" s="335"/>
      <c r="K22" s="335"/>
      <c r="L22" s="335"/>
      <c r="M22" s="335"/>
      <c r="N22" s="335"/>
      <c r="O22" s="23"/>
      <c r="P22" s="31" t="str">
        <f t="shared" si="2"/>
        <v/>
      </c>
      <c r="Q22" s="125"/>
      <c r="R22" s="49"/>
      <c r="S22" s="50"/>
      <c r="T22" s="50"/>
      <c r="U22" s="50"/>
      <c r="V22" s="51"/>
      <c r="W22" s="116"/>
      <c r="X22" s="52"/>
      <c r="Y22" s="53"/>
      <c r="Z22" s="54"/>
      <c r="AA22" s="1"/>
      <c r="AB22" s="1"/>
    </row>
    <row r="23" spans="1:28" ht="90" customHeight="1" x14ac:dyDescent="0.25">
      <c r="B23" s="245"/>
      <c r="C23" s="32">
        <v>2.6</v>
      </c>
      <c r="D23" s="335" t="s">
        <v>313</v>
      </c>
      <c r="E23" s="335"/>
      <c r="F23" s="335"/>
      <c r="G23" s="335"/>
      <c r="H23" s="335"/>
      <c r="I23" s="335"/>
      <c r="J23" s="335"/>
      <c r="K23" s="335"/>
      <c r="L23" s="335"/>
      <c r="M23" s="335"/>
      <c r="N23" s="335"/>
      <c r="O23" s="23"/>
      <c r="P23" s="31" t="str">
        <f t="shared" si="2"/>
        <v/>
      </c>
      <c r="Q23" s="31"/>
      <c r="R23" s="49"/>
      <c r="S23" s="50"/>
      <c r="T23" s="50"/>
      <c r="U23" s="50"/>
      <c r="V23" s="51"/>
      <c r="W23" s="116"/>
      <c r="X23" s="52"/>
      <c r="Y23" s="53"/>
      <c r="Z23" s="54"/>
      <c r="AA23" s="1"/>
      <c r="AB23" s="1"/>
    </row>
    <row r="24" spans="1:28" ht="20.7" hidden="1" customHeight="1" x14ac:dyDescent="0.25">
      <c r="B24" s="245"/>
      <c r="C24" s="32" t="s">
        <v>227</v>
      </c>
      <c r="D24" s="335" t="s">
        <v>314</v>
      </c>
      <c r="E24" s="335"/>
      <c r="F24" s="335"/>
      <c r="G24" s="335"/>
      <c r="H24" s="335"/>
      <c r="I24" s="335"/>
      <c r="J24" s="335"/>
      <c r="K24" s="335"/>
      <c r="L24" s="335"/>
      <c r="M24" s="335"/>
      <c r="N24" s="335"/>
      <c r="O24" s="23"/>
      <c r="P24" s="31" t="str">
        <f t="shared" si="2"/>
        <v/>
      </c>
      <c r="Q24" s="31"/>
      <c r="R24" s="49"/>
      <c r="S24" s="50"/>
      <c r="T24" s="50"/>
      <c r="U24" s="50"/>
      <c r="V24" s="51"/>
      <c r="W24" s="116"/>
      <c r="X24" s="52"/>
      <c r="Y24" s="53"/>
      <c r="Z24" s="54"/>
      <c r="AA24" s="1"/>
      <c r="AB24" s="1"/>
    </row>
    <row r="25" spans="1:28"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c r="AB25" s="1"/>
    </row>
    <row r="26" spans="1:28" ht="20.25" customHeight="1" x14ac:dyDescent="0.3">
      <c r="A26" s="38" t="s">
        <v>315</v>
      </c>
      <c r="B26" s="245"/>
      <c r="C26" s="36" t="s">
        <v>296</v>
      </c>
      <c r="D26" s="342" t="s">
        <v>316</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c r="AB26" s="1"/>
    </row>
    <row r="27" spans="1:28" ht="90" customHeight="1" x14ac:dyDescent="0.25">
      <c r="A27" s="38" t="str">
        <f t="shared" ref="A27:A34" si="3">IF($D25="","",$D25)</f>
        <v/>
      </c>
      <c r="C27" s="30">
        <v>3.1</v>
      </c>
      <c r="D27" s="335" t="s">
        <v>317</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c r="AB27" s="1"/>
    </row>
    <row r="28" spans="1:28" ht="90" customHeight="1" x14ac:dyDescent="0.25">
      <c r="A28" s="38" t="str">
        <f t="shared" si="3"/>
        <v>DIAGNOSIS/PROBLEM LIST</v>
      </c>
      <c r="C28" s="30">
        <v>3.2</v>
      </c>
      <c r="D28" s="335" t="s">
        <v>318</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c r="AB28" s="1"/>
    </row>
    <row r="29" spans="1:28"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v>3.3</v>
      </c>
      <c r="D29" s="335" t="s">
        <v>319</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c r="AB29" s="1"/>
    </row>
    <row r="30" spans="1:28" ht="31.95"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
        <v>229</v>
      </c>
      <c r="D30" s="335" t="s">
        <v>314</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c r="AB30" s="1"/>
    </row>
    <row r="31" spans="1:28" ht="31.95" hidden="1" customHeight="1" x14ac:dyDescent="0.25">
      <c r="A31" s="38" t="str">
        <f t="shared" si="3"/>
        <v>If tobacco use is identified in the assessment and included on problem list, was there evidence of treatment or a referral for tobacco use disorder offered?</v>
      </c>
      <c r="B31" s="245"/>
      <c r="C31" s="30" t="s">
        <v>230</v>
      </c>
      <c r="D31" s="335" t="s">
        <v>314</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c r="AB31" s="1"/>
    </row>
    <row r="32" spans="1:28" ht="17.7" hidden="1" customHeight="1" x14ac:dyDescent="0.25">
      <c r="A32" s="38" t="str">
        <f t="shared" si="3"/>
        <v>Hide</v>
      </c>
      <c r="B32" s="245"/>
      <c r="C32" s="30" t="s">
        <v>231</v>
      </c>
      <c r="D32" s="335" t="s">
        <v>314</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c r="AB32" s="1"/>
    </row>
    <row r="33" spans="1:28" ht="17.7" hidden="1" customHeight="1" x14ac:dyDescent="0.25">
      <c r="A33" s="38" t="str">
        <f t="shared" si="3"/>
        <v>Hide</v>
      </c>
      <c r="B33" s="245"/>
      <c r="C33" s="30" t="s">
        <v>232</v>
      </c>
      <c r="D33" s="335" t="s">
        <v>314</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c r="AB33" s="1"/>
    </row>
    <row r="34" spans="1:28" ht="17.7" hidden="1" customHeight="1" x14ac:dyDescent="0.25">
      <c r="A34" s="38" t="str">
        <f t="shared" si="3"/>
        <v>Hide</v>
      </c>
      <c r="B34" s="245"/>
      <c r="C34" s="30" t="s">
        <v>233</v>
      </c>
      <c r="D34" s="335" t="s">
        <v>314</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c r="AB34" s="1"/>
    </row>
    <row r="35" spans="1:28"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8" ht="16.5" customHeight="1" x14ac:dyDescent="0.3">
      <c r="A36" s="38" t="s">
        <v>315</v>
      </c>
      <c r="B36" s="245"/>
      <c r="C36" s="36" t="s">
        <v>296</v>
      </c>
      <c r="D36" s="356" t="s">
        <v>320</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8" ht="90" customHeight="1" x14ac:dyDescent="0.25">
      <c r="A37" s="38" t="str">
        <f>IF($D35="","",$D35)</f>
        <v/>
      </c>
      <c r="C37" s="30">
        <v>4.0999999999999996</v>
      </c>
      <c r="D37" s="335" t="s">
        <v>321</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8" ht="15.6" x14ac:dyDescent="0.25">
      <c r="A38" s="38" t="e">
        <f>IF(#REF!="","",#REF!)</f>
        <v>#REF!</v>
      </c>
      <c r="B38" s="245"/>
      <c r="C38" s="358"/>
      <c r="D38" s="358"/>
      <c r="E38" s="358"/>
      <c r="F38" s="358"/>
      <c r="G38" s="358"/>
      <c r="H38" s="358"/>
      <c r="I38" s="358"/>
      <c r="J38" s="358"/>
      <c r="K38" s="358"/>
      <c r="L38" s="358"/>
      <c r="M38" s="358"/>
      <c r="N38" s="358"/>
      <c r="O38" s="358"/>
      <c r="R38" s="49"/>
      <c r="S38" s="50"/>
      <c r="T38" s="50"/>
      <c r="U38" s="50"/>
      <c r="V38" s="51"/>
      <c r="W38" s="116"/>
      <c r="X38" s="52"/>
      <c r="Y38" s="53"/>
      <c r="Z38" s="54"/>
    </row>
    <row r="39" spans="1:28" ht="15.6" x14ac:dyDescent="0.3">
      <c r="A39" s="38" t="e">
        <f>IF(#REF!="","",#REF!)</f>
        <v>#REF!</v>
      </c>
      <c r="C39" s="36" t="s">
        <v>296</v>
      </c>
      <c r="D39" s="351" t="s">
        <v>322</v>
      </c>
      <c r="E39" s="352"/>
      <c r="F39" s="352"/>
      <c r="G39" s="352"/>
      <c r="H39" s="352"/>
      <c r="I39" s="352"/>
      <c r="J39" s="352"/>
      <c r="K39" s="352"/>
      <c r="L39" s="352"/>
      <c r="M39" s="352"/>
      <c r="N39" s="352"/>
      <c r="O39" s="252" t="s">
        <v>297</v>
      </c>
      <c r="P39" s="252" t="s">
        <v>298</v>
      </c>
      <c r="Q39" s="252" t="s">
        <v>299</v>
      </c>
    </row>
    <row r="40" spans="1:28" ht="150" customHeight="1" x14ac:dyDescent="0.25">
      <c r="A40" s="38" t="s">
        <v>315</v>
      </c>
      <c r="B40" s="245"/>
      <c r="C40" s="58">
        <v>5.0999999999999996</v>
      </c>
      <c r="D40" s="336" t="s">
        <v>323</v>
      </c>
      <c r="E40" s="337"/>
      <c r="F40" s="337"/>
      <c r="G40" s="337"/>
      <c r="H40" s="337"/>
      <c r="I40" s="337"/>
      <c r="J40" s="337"/>
      <c r="K40" s="337"/>
      <c r="L40" s="337"/>
      <c r="M40" s="337"/>
      <c r="N40" s="338"/>
      <c r="O40" s="23"/>
      <c r="P40" s="31" t="str">
        <f>IF(O40="","",IF(O40="Yes","Met",IF(O40="No","Not met","N/A")))</f>
        <v/>
      </c>
      <c r="Q40" s="125"/>
    </row>
    <row r="41" spans="1:28" ht="90" customHeight="1" x14ac:dyDescent="0.25">
      <c r="B41" s="245"/>
      <c r="C41" s="58">
        <v>5.2</v>
      </c>
      <c r="D41" s="336" t="s">
        <v>324</v>
      </c>
      <c r="E41" s="337"/>
      <c r="F41" s="337"/>
      <c r="G41" s="337"/>
      <c r="H41" s="337"/>
      <c r="I41" s="337"/>
      <c r="J41" s="337"/>
      <c r="K41" s="337"/>
      <c r="L41" s="337"/>
      <c r="M41" s="337"/>
      <c r="N41" s="338"/>
      <c r="O41" s="23"/>
      <c r="P41" s="31" t="str">
        <f t="shared" ref="P41:P44" si="5">IF(O41="","",IF(O41="Yes","Met",IF(O41="No","Not met","N/A")))</f>
        <v/>
      </c>
      <c r="Q41" s="125"/>
    </row>
    <row r="42" spans="1:28" ht="90" customHeight="1" x14ac:dyDescent="0.25">
      <c r="B42" s="245"/>
      <c r="C42" s="58">
        <v>5.3</v>
      </c>
      <c r="D42" s="336" t="s">
        <v>325</v>
      </c>
      <c r="E42" s="337"/>
      <c r="F42" s="337"/>
      <c r="G42" s="337"/>
      <c r="H42" s="337"/>
      <c r="I42" s="337"/>
      <c r="J42" s="337"/>
      <c r="K42" s="337"/>
      <c r="L42" s="337"/>
      <c r="M42" s="337"/>
      <c r="N42" s="338"/>
      <c r="O42" s="23"/>
      <c r="P42" s="31" t="str">
        <f t="shared" si="5"/>
        <v/>
      </c>
      <c r="Q42" s="125"/>
    </row>
    <row r="43" spans="1:28" ht="32.4" hidden="1" customHeight="1" x14ac:dyDescent="0.25">
      <c r="B43" s="245"/>
      <c r="C43" s="58" t="s">
        <v>236</v>
      </c>
      <c r="D43" s="336" t="s">
        <v>314</v>
      </c>
      <c r="E43" s="337"/>
      <c r="F43" s="337"/>
      <c r="G43" s="337"/>
      <c r="H43" s="337"/>
      <c r="I43" s="337"/>
      <c r="J43" s="337"/>
      <c r="K43" s="337"/>
      <c r="L43" s="337"/>
      <c r="M43" s="337"/>
      <c r="N43" s="338"/>
      <c r="O43" s="23"/>
      <c r="P43" s="31" t="str">
        <f t="shared" si="5"/>
        <v/>
      </c>
      <c r="Q43" s="125"/>
    </row>
    <row r="44" spans="1:28" ht="32.4" hidden="1" customHeight="1" x14ac:dyDescent="0.25">
      <c r="A44" s="38" t="str">
        <f>IF($D38="","",$D38)</f>
        <v/>
      </c>
      <c r="C44" s="58" t="s">
        <v>237</v>
      </c>
      <c r="D44" s="336" t="s">
        <v>314</v>
      </c>
      <c r="E44" s="337"/>
      <c r="F44" s="337"/>
      <c r="G44" s="337"/>
      <c r="H44" s="337"/>
      <c r="I44" s="337"/>
      <c r="J44" s="337"/>
      <c r="K44" s="337"/>
      <c r="L44" s="337"/>
      <c r="M44" s="337"/>
      <c r="N44" s="338"/>
      <c r="O44" s="23"/>
      <c r="P44" s="31" t="str">
        <f t="shared" si="5"/>
        <v/>
      </c>
      <c r="Q44" s="125"/>
    </row>
    <row r="45" spans="1:28" ht="18" customHeight="1" x14ac:dyDescent="0.25">
      <c r="A45" s="38" t="str">
        <f>IF($D44="","",$D44)</f>
        <v>Hide</v>
      </c>
      <c r="B45" s="38" t="s">
        <v>326</v>
      </c>
      <c r="O45" s="1"/>
    </row>
    <row r="46" spans="1:28" ht="15.6" x14ac:dyDescent="0.3">
      <c r="A46" s="38" t="e">
        <f>IF(#REF!="","",#REF!)</f>
        <v>#REF!</v>
      </c>
      <c r="C46" s="36" t="s">
        <v>296</v>
      </c>
      <c r="D46" s="351" t="s">
        <v>327</v>
      </c>
      <c r="E46" s="351"/>
      <c r="F46" s="351"/>
      <c r="G46" s="351"/>
      <c r="H46" s="351"/>
      <c r="I46" s="351"/>
      <c r="J46" s="351"/>
      <c r="K46" s="351"/>
      <c r="L46" s="351"/>
      <c r="M46" s="351"/>
      <c r="N46" s="351"/>
      <c r="O46" s="252" t="s">
        <v>297</v>
      </c>
      <c r="P46" s="252" t="s">
        <v>298</v>
      </c>
      <c r="Q46" s="252" t="s">
        <v>299</v>
      </c>
    </row>
    <row r="47" spans="1:28" ht="150" customHeight="1" x14ac:dyDescent="0.25">
      <c r="C47" s="58">
        <v>6.1</v>
      </c>
      <c r="D47" s="335" t="s">
        <v>328</v>
      </c>
      <c r="E47" s="335"/>
      <c r="F47" s="335"/>
      <c r="G47" s="335"/>
      <c r="H47" s="335"/>
      <c r="I47" s="335"/>
      <c r="J47" s="335"/>
      <c r="K47" s="335"/>
      <c r="L47" s="335"/>
      <c r="M47" s="335"/>
      <c r="N47" s="335"/>
      <c r="O47" s="23"/>
      <c r="P47" s="31" t="str">
        <f>IF(O47="","",IF(O47="Yes","Met",IF(O47="No","Not met","N/A")))</f>
        <v/>
      </c>
      <c r="Q47" s="125"/>
    </row>
    <row r="48" spans="1:28" ht="90" customHeight="1" x14ac:dyDescent="0.25">
      <c r="A48" s="38" t="s">
        <v>315</v>
      </c>
      <c r="B48" s="245"/>
      <c r="C48" s="58">
        <v>6.2</v>
      </c>
      <c r="D48" s="335" t="s">
        <v>329</v>
      </c>
      <c r="E48" s="335"/>
      <c r="F48" s="335"/>
      <c r="G48" s="335"/>
      <c r="H48" s="335"/>
      <c r="I48" s="335"/>
      <c r="J48" s="335"/>
      <c r="K48" s="335"/>
      <c r="L48" s="335"/>
      <c r="M48" s="335"/>
      <c r="N48" s="335"/>
      <c r="O48" s="23"/>
      <c r="P48" s="31" t="str">
        <f t="shared" ref="P48:P51" si="6">IF(O48="","",IF(O48="Yes","Met",IF(O48="No","Not met","N/A")))</f>
        <v/>
      </c>
      <c r="Q48" s="125"/>
    </row>
    <row r="49" spans="1:17" ht="43.95" hidden="1" customHeight="1" x14ac:dyDescent="0.25">
      <c r="B49" s="245"/>
      <c r="C49" s="58" t="s">
        <v>239</v>
      </c>
      <c r="D49" s="335" t="s">
        <v>314</v>
      </c>
      <c r="E49" s="335"/>
      <c r="F49" s="335"/>
      <c r="G49" s="335"/>
      <c r="H49" s="335"/>
      <c r="I49" s="335"/>
      <c r="J49" s="335"/>
      <c r="K49" s="335"/>
      <c r="L49" s="335"/>
      <c r="M49" s="335"/>
      <c r="N49" s="335"/>
      <c r="O49" s="23"/>
      <c r="P49" s="31" t="str">
        <f t="shared" si="6"/>
        <v/>
      </c>
      <c r="Q49" s="125"/>
    </row>
    <row r="50" spans="1:17" ht="18" hidden="1" customHeight="1" x14ac:dyDescent="0.25">
      <c r="B50" s="245"/>
      <c r="C50" s="86" t="s">
        <v>240</v>
      </c>
      <c r="D50" s="335" t="s">
        <v>314</v>
      </c>
      <c r="E50" s="335"/>
      <c r="F50" s="335"/>
      <c r="G50" s="335"/>
      <c r="H50" s="335"/>
      <c r="I50" s="335"/>
      <c r="J50" s="335"/>
      <c r="K50" s="335"/>
      <c r="L50" s="335"/>
      <c r="M50" s="335"/>
      <c r="N50" s="335"/>
      <c r="O50" s="23"/>
      <c r="P50" s="31" t="str">
        <f t="shared" si="6"/>
        <v/>
      </c>
      <c r="Q50" s="31"/>
    </row>
    <row r="51" spans="1:17" ht="18" hidden="1" customHeight="1" x14ac:dyDescent="0.25">
      <c r="B51" s="245"/>
      <c r="C51" s="86" t="s">
        <v>241</v>
      </c>
      <c r="D51" s="335" t="s">
        <v>314</v>
      </c>
      <c r="E51" s="335"/>
      <c r="F51" s="335"/>
      <c r="G51" s="335"/>
      <c r="H51" s="335"/>
      <c r="I51" s="335"/>
      <c r="J51" s="335"/>
      <c r="K51" s="335"/>
      <c r="L51" s="335"/>
      <c r="M51" s="335"/>
      <c r="N51" s="335"/>
      <c r="O51" s="23"/>
      <c r="P51" s="31" t="str">
        <f t="shared" si="6"/>
        <v/>
      </c>
      <c r="Q51" s="31"/>
    </row>
    <row r="52" spans="1:17" ht="15.6" customHeight="1" x14ac:dyDescent="0.25">
      <c r="A52" s="38" t="str">
        <f>IF($D48="","",$D48)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N52" s="37"/>
      <c r="O52" s="1"/>
      <c r="P52" s="1"/>
    </row>
    <row r="53" spans="1:17" ht="15.6" x14ac:dyDescent="0.3">
      <c r="A53" s="38" t="e">
        <f>IF(#REF!="","",#REF!)</f>
        <v>#REF!</v>
      </c>
      <c r="C53" s="36" t="s">
        <v>296</v>
      </c>
      <c r="D53" s="351" t="s">
        <v>330</v>
      </c>
      <c r="E53" s="351"/>
      <c r="F53" s="351"/>
      <c r="G53" s="351"/>
      <c r="H53" s="351"/>
      <c r="I53" s="351"/>
      <c r="J53" s="351"/>
      <c r="K53" s="351"/>
      <c r="L53" s="351"/>
      <c r="M53" s="351"/>
      <c r="N53" s="351"/>
      <c r="O53" s="252" t="s">
        <v>297</v>
      </c>
      <c r="P53" s="252" t="s">
        <v>298</v>
      </c>
      <c r="Q53" s="252" t="s">
        <v>299</v>
      </c>
    </row>
    <row r="54" spans="1:17" ht="90" customHeight="1" x14ac:dyDescent="0.25">
      <c r="A54" s="38" t="s">
        <v>315</v>
      </c>
      <c r="C54" s="69">
        <v>7.1</v>
      </c>
      <c r="D54" s="336" t="s">
        <v>331</v>
      </c>
      <c r="E54" s="337"/>
      <c r="F54" s="337"/>
      <c r="G54" s="337"/>
      <c r="H54" s="337"/>
      <c r="I54" s="337"/>
      <c r="J54" s="337"/>
      <c r="K54" s="337"/>
      <c r="L54" s="337"/>
      <c r="M54" s="337"/>
      <c r="N54" s="337"/>
      <c r="O54" s="23"/>
      <c r="P54" s="31" t="str">
        <f>IF(O54="","",IF(O54="Yes","Not met",IF(O54="No","Met","N/A")))</f>
        <v/>
      </c>
      <c r="Q54" s="125"/>
    </row>
    <row r="55" spans="1:17" ht="90" customHeight="1" x14ac:dyDescent="0.25">
      <c r="A55" s="38" t="str">
        <f>IF($D93="","",$D93)</f>
        <v/>
      </c>
      <c r="C55" s="69">
        <v>7.2</v>
      </c>
      <c r="D55" s="359" t="s">
        <v>332</v>
      </c>
      <c r="E55" s="337"/>
      <c r="F55" s="337"/>
      <c r="G55" s="337"/>
      <c r="H55" s="337"/>
      <c r="I55" s="337"/>
      <c r="J55" s="337"/>
      <c r="K55" s="337"/>
      <c r="L55" s="337"/>
      <c r="M55" s="337"/>
      <c r="N55" s="337"/>
      <c r="O55" s="23"/>
      <c r="P55" s="31" t="str">
        <f>IF(O55="","",IF(O55="Yes","Met",IF(O55="No","Not met","N/A")))</f>
        <v/>
      </c>
      <c r="Q55" s="125"/>
    </row>
    <row r="56" spans="1:17" ht="90" customHeight="1" x14ac:dyDescent="0.25">
      <c r="A56" s="38" t="str">
        <f t="shared" ref="A56:A65" si="7">IF($D53="","",$D53)</f>
        <v xml:space="preserve">BILLING </v>
      </c>
      <c r="C56" s="69">
        <v>7.3</v>
      </c>
      <c r="D56" s="359" t="s">
        <v>333</v>
      </c>
      <c r="E56" s="337"/>
      <c r="F56" s="337"/>
      <c r="G56" s="337"/>
      <c r="H56" s="337"/>
      <c r="I56" s="337"/>
      <c r="J56" s="337"/>
      <c r="K56" s="337"/>
      <c r="L56" s="337"/>
      <c r="M56" s="337"/>
      <c r="N56" s="337"/>
      <c r="O56" s="23"/>
      <c r="P56" s="31" t="str">
        <f>IF(O56="","",IF(O56="Yes","Met",IF(O56="No","Not met","N/A")))</f>
        <v/>
      </c>
      <c r="Q56" s="125"/>
    </row>
    <row r="57" spans="1:17" ht="90" customHeight="1" x14ac:dyDescent="0.25">
      <c r="A57" s="38" t="str">
        <f t="shared" si="7"/>
        <v>Were all services provided while the member was outside of a Medi-Cal lock-out place of service (e.g., psych hospitalization, Institution for Mental Disease (IMD) juvenile hall*, jail)? If no, identify the services in the Services Addendum.</v>
      </c>
      <c r="C57" s="69">
        <v>7.4</v>
      </c>
      <c r="D57" s="359" t="s">
        <v>334</v>
      </c>
      <c r="E57" s="337"/>
      <c r="F57" s="337"/>
      <c r="G57" s="337"/>
      <c r="H57" s="337"/>
      <c r="I57" s="337"/>
      <c r="J57" s="337"/>
      <c r="K57" s="337"/>
      <c r="L57" s="337"/>
      <c r="M57" s="337"/>
      <c r="N57" s="337"/>
      <c r="O57" s="23"/>
      <c r="P57" s="31" t="str">
        <f t="shared" ref="P57:P65" si="8">IF(O57="","",IF(O57="Yes","Met",IF(O57="No","Not met","N/A")))</f>
        <v/>
      </c>
      <c r="Q57" s="125"/>
    </row>
    <row r="58" spans="1:17" ht="90" customHeight="1" x14ac:dyDescent="0.25">
      <c r="A58" s="38" t="str">
        <f t="shared" si="7"/>
        <v>Is there documentation of a valid allowable service for every claim billed within the review period? If no, identify the claims in the Services Addendum.</v>
      </c>
      <c r="C58" s="69">
        <v>7.5</v>
      </c>
      <c r="D58" s="365" t="s">
        <v>335</v>
      </c>
      <c r="E58" s="366"/>
      <c r="F58" s="366"/>
      <c r="G58" s="366"/>
      <c r="H58" s="366"/>
      <c r="I58" s="366"/>
      <c r="J58" s="366"/>
      <c r="K58" s="366"/>
      <c r="L58" s="366"/>
      <c r="M58" s="366"/>
      <c r="N58" s="366"/>
      <c r="O58" s="23"/>
      <c r="P58" s="31" t="str">
        <f t="shared" si="8"/>
        <v/>
      </c>
      <c r="Q58" s="125"/>
    </row>
    <row r="59" spans="1:17" ht="37.950000000000003" hidden="1" customHeight="1" x14ac:dyDescent="0.25">
      <c r="A59"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9" s="69" t="s">
        <v>243</v>
      </c>
      <c r="D59" s="365" t="s">
        <v>314</v>
      </c>
      <c r="E59" s="366"/>
      <c r="F59" s="366"/>
      <c r="G59" s="366"/>
      <c r="H59" s="366"/>
      <c r="I59" s="366"/>
      <c r="J59" s="366"/>
      <c r="K59" s="366"/>
      <c r="L59" s="366"/>
      <c r="M59" s="366"/>
      <c r="N59" s="366"/>
      <c r="O59" s="23"/>
      <c r="P59" s="31" t="str">
        <f t="shared" si="8"/>
        <v/>
      </c>
      <c r="Q59" s="125"/>
    </row>
    <row r="60" spans="1:17" ht="37.950000000000003" hidden="1" customHeight="1" x14ac:dyDescent="0.25">
      <c r="A60"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60" s="69" t="s">
        <v>244</v>
      </c>
      <c r="D60" s="353" t="s">
        <v>314</v>
      </c>
      <c r="E60" s="354"/>
      <c r="F60" s="354"/>
      <c r="G60" s="354"/>
      <c r="H60" s="354"/>
      <c r="I60" s="354"/>
      <c r="J60" s="354"/>
      <c r="K60" s="354"/>
      <c r="L60" s="354"/>
      <c r="M60" s="354"/>
      <c r="N60" s="354"/>
      <c r="O60" s="23"/>
      <c r="P60" s="31" t="str">
        <f t="shared" si="8"/>
        <v/>
      </c>
      <c r="Q60" s="125"/>
    </row>
    <row r="61" spans="1:17" ht="37.950000000000003" hidden="1" customHeight="1" x14ac:dyDescent="0.25">
      <c r="A61" s="38" t="str">
        <f t="shared" si="7"/>
        <v>Do individual and/or group progress notes with multiple providers clearly identify the number of providers and the specific involvement and interventions of each provider? If no, identify the claims in the Services Addendum.</v>
      </c>
      <c r="C61" s="69" t="s">
        <v>245</v>
      </c>
      <c r="D61" s="365" t="s">
        <v>314</v>
      </c>
      <c r="E61" s="366"/>
      <c r="F61" s="366"/>
      <c r="G61" s="366"/>
      <c r="H61" s="366"/>
      <c r="I61" s="366"/>
      <c r="J61" s="366"/>
      <c r="K61" s="366"/>
      <c r="L61" s="366"/>
      <c r="M61" s="366"/>
      <c r="N61" s="366"/>
      <c r="O61" s="23"/>
      <c r="P61" s="31" t="str">
        <f t="shared" si="8"/>
        <v/>
      </c>
      <c r="Q61" s="125"/>
    </row>
    <row r="62" spans="1:17" ht="37.950000000000003" hidden="1" customHeight="1" x14ac:dyDescent="0.25">
      <c r="A62" s="38" t="str">
        <f t="shared" si="7"/>
        <v>Hide</v>
      </c>
      <c r="C62" s="69" t="s">
        <v>246</v>
      </c>
      <c r="D62" s="365" t="s">
        <v>314</v>
      </c>
      <c r="E62" s="366"/>
      <c r="F62" s="366"/>
      <c r="G62" s="366"/>
      <c r="H62" s="366"/>
      <c r="I62" s="366"/>
      <c r="J62" s="366"/>
      <c r="K62" s="366"/>
      <c r="L62" s="366"/>
      <c r="M62" s="366"/>
      <c r="N62" s="366"/>
      <c r="O62" s="23"/>
      <c r="P62" s="31" t="str">
        <f t="shared" si="8"/>
        <v/>
      </c>
      <c r="Q62" s="125"/>
    </row>
    <row r="63" spans="1:17" ht="37.950000000000003" hidden="1" customHeight="1" x14ac:dyDescent="0.25">
      <c r="A63" s="38" t="str">
        <f t="shared" si="7"/>
        <v>Hide</v>
      </c>
      <c r="C63" s="69" t="s">
        <v>247</v>
      </c>
      <c r="D63" s="365" t="s">
        <v>314</v>
      </c>
      <c r="E63" s="366"/>
      <c r="F63" s="366"/>
      <c r="G63" s="366"/>
      <c r="H63" s="366"/>
      <c r="I63" s="366"/>
      <c r="J63" s="366"/>
      <c r="K63" s="366"/>
      <c r="L63" s="366"/>
      <c r="M63" s="366"/>
      <c r="N63" s="366"/>
      <c r="O63" s="23"/>
      <c r="P63" s="31" t="str">
        <f t="shared" si="8"/>
        <v/>
      </c>
      <c r="Q63" s="125"/>
    </row>
    <row r="64" spans="1:17" ht="37.950000000000003" hidden="1" customHeight="1" x14ac:dyDescent="0.25">
      <c r="A64" s="38" t="str">
        <f t="shared" si="7"/>
        <v>Hide</v>
      </c>
      <c r="B64" s="4" t="s">
        <v>336</v>
      </c>
      <c r="C64" s="69" t="s">
        <v>248</v>
      </c>
      <c r="D64" s="359" t="s">
        <v>314</v>
      </c>
      <c r="E64" s="337"/>
      <c r="F64" s="337"/>
      <c r="G64" s="337"/>
      <c r="H64" s="337"/>
      <c r="I64" s="337"/>
      <c r="J64" s="337"/>
      <c r="K64" s="337"/>
      <c r="L64" s="337"/>
      <c r="M64" s="337"/>
      <c r="N64" s="337"/>
      <c r="O64" s="23"/>
      <c r="P64" s="31" t="str">
        <f t="shared" si="8"/>
        <v/>
      </c>
      <c r="Q64" s="125"/>
    </row>
    <row r="65" spans="1:17" ht="20.7" hidden="1" customHeight="1" x14ac:dyDescent="0.25">
      <c r="A65" s="38" t="str">
        <f t="shared" si="7"/>
        <v>Hide</v>
      </c>
      <c r="C65" s="69" t="s">
        <v>249</v>
      </c>
      <c r="D65" s="365" t="s">
        <v>314</v>
      </c>
      <c r="E65" s="366"/>
      <c r="F65" s="366"/>
      <c r="G65" s="366"/>
      <c r="H65" s="366"/>
      <c r="I65" s="366"/>
      <c r="J65" s="366"/>
      <c r="K65" s="366"/>
      <c r="L65" s="366"/>
      <c r="M65" s="366"/>
      <c r="N65" s="366"/>
      <c r="O65" s="23"/>
      <c r="P65" s="31" t="str">
        <f t="shared" si="8"/>
        <v/>
      </c>
      <c r="Q65" s="31"/>
    </row>
    <row r="66" spans="1:17" ht="14.4" customHeight="1" x14ac:dyDescent="0.25">
      <c r="A66" s="38" t="str">
        <f>IF($D65="","",$D65)</f>
        <v>Hide</v>
      </c>
      <c r="P66" s="1"/>
    </row>
    <row r="67" spans="1:17" ht="15.6" x14ac:dyDescent="0.3">
      <c r="A67" s="38" t="e">
        <f>IF(#REF!="","",#REF!)</f>
        <v>#REF!</v>
      </c>
      <c r="C67" s="36" t="s">
        <v>296</v>
      </c>
      <c r="D67" s="351" t="s">
        <v>337</v>
      </c>
      <c r="E67" s="352"/>
      <c r="F67" s="352"/>
      <c r="G67" s="352"/>
      <c r="H67" s="352"/>
      <c r="I67" s="352"/>
      <c r="J67" s="352"/>
      <c r="K67" s="352"/>
      <c r="L67" s="352"/>
      <c r="M67" s="352"/>
      <c r="N67" s="352"/>
      <c r="O67" s="252" t="s">
        <v>297</v>
      </c>
      <c r="P67" s="252" t="s">
        <v>298</v>
      </c>
      <c r="Q67" s="252" t="s">
        <v>299</v>
      </c>
    </row>
    <row r="68" spans="1:17" ht="90" customHeight="1" x14ac:dyDescent="0.25">
      <c r="A68" s="38" t="s">
        <v>315</v>
      </c>
      <c r="B68" s="245"/>
      <c r="C68" s="58">
        <v>8.1</v>
      </c>
      <c r="D68" s="335" t="s">
        <v>338</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58">
        <v>8.1999999999999993</v>
      </c>
      <c r="D69" s="335" t="s">
        <v>339</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58">
        <v>8.3000000000000007</v>
      </c>
      <c r="D70" s="335" t="s">
        <v>340</v>
      </c>
      <c r="E70" s="335"/>
      <c r="F70" s="335"/>
      <c r="G70" s="335"/>
      <c r="H70" s="335"/>
      <c r="I70" s="335"/>
      <c r="J70" s="335"/>
      <c r="K70" s="335"/>
      <c r="L70" s="335"/>
      <c r="M70" s="335"/>
      <c r="N70" s="335"/>
      <c r="O70" s="23"/>
      <c r="P70" s="31" t="str">
        <f t="shared" si="9"/>
        <v/>
      </c>
      <c r="Q70" s="125"/>
    </row>
    <row r="71" spans="1:17" ht="15" customHeight="1" x14ac:dyDescent="0.25">
      <c r="A71" s="38" t="str">
        <f>IF($D70="","",$D70)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P71" s="1"/>
    </row>
    <row r="72" spans="1:17" ht="15.6" x14ac:dyDescent="0.3">
      <c r="A72" s="38" t="e">
        <f>IF(#REF!="","",#REF!)</f>
        <v>#REF!</v>
      </c>
      <c r="C72" s="36" t="s">
        <v>296</v>
      </c>
      <c r="D72" s="339" t="s">
        <v>341</v>
      </c>
      <c r="E72" s="340"/>
      <c r="F72" s="340"/>
      <c r="G72" s="340"/>
      <c r="H72" s="340"/>
      <c r="I72" s="340"/>
      <c r="J72" s="340"/>
      <c r="K72" s="340"/>
      <c r="L72" s="340"/>
      <c r="M72" s="340"/>
      <c r="N72" s="341"/>
      <c r="O72" s="252" t="s">
        <v>297</v>
      </c>
      <c r="P72" s="252" t="s">
        <v>298</v>
      </c>
      <c r="Q72" s="252" t="s">
        <v>299</v>
      </c>
    </row>
    <row r="73" spans="1:17" ht="90" customHeight="1" x14ac:dyDescent="0.25">
      <c r="A73" s="38" t="s">
        <v>315</v>
      </c>
      <c r="C73" s="58">
        <v>9.1</v>
      </c>
      <c r="D73" s="335" t="s">
        <v>342</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IF($D66="","",$D66)</f>
        <v/>
      </c>
      <c r="C74" s="58">
        <v>9.1999999999999993</v>
      </c>
      <c r="D74" s="335" t="s">
        <v>343</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IF($D72="","",$D72)</f>
        <v>NALTREXONE SERVICES</v>
      </c>
      <c r="C75" s="58">
        <v>9.3000000000000007</v>
      </c>
      <c r="D75" s="335" t="s">
        <v>344</v>
      </c>
      <c r="E75" s="335"/>
      <c r="F75" s="335"/>
      <c r="G75" s="335"/>
      <c r="H75" s="335"/>
      <c r="I75" s="335"/>
      <c r="J75" s="335"/>
      <c r="K75" s="335"/>
      <c r="L75" s="335"/>
      <c r="M75" s="335"/>
      <c r="N75" s="335"/>
      <c r="O75" s="23"/>
      <c r="P75" s="31" t="str">
        <f t="shared" si="10"/>
        <v/>
      </c>
      <c r="Q75" s="125"/>
    </row>
    <row r="76" spans="1:17" ht="15.6" customHeight="1" x14ac:dyDescent="0.25">
      <c r="C76" s="83"/>
      <c r="D76" s="83"/>
      <c r="E76" s="83"/>
      <c r="F76" s="83"/>
      <c r="G76" s="83"/>
      <c r="H76" s="83"/>
      <c r="I76" s="83"/>
      <c r="J76" s="83"/>
      <c r="K76" s="83"/>
      <c r="L76" s="83"/>
      <c r="M76" s="83"/>
      <c r="N76" s="83"/>
      <c r="O76" s="83"/>
      <c r="P76" s="83"/>
    </row>
    <row r="77" spans="1:17" ht="15.6" x14ac:dyDescent="0.3">
      <c r="A77" s="38" t="e">
        <f>IF(#REF!="","",#REF!)</f>
        <v>#REF!</v>
      </c>
      <c r="C77" s="36" t="s">
        <v>296</v>
      </c>
      <c r="D77" s="339" t="s">
        <v>345</v>
      </c>
      <c r="E77" s="340"/>
      <c r="F77" s="340"/>
      <c r="G77" s="340"/>
      <c r="H77" s="340"/>
      <c r="I77" s="340"/>
      <c r="J77" s="340"/>
      <c r="K77" s="340"/>
      <c r="L77" s="340"/>
      <c r="M77" s="340"/>
      <c r="N77" s="341"/>
      <c r="O77" s="252" t="s">
        <v>297</v>
      </c>
      <c r="P77" s="252" t="s">
        <v>298</v>
      </c>
      <c r="Q77" s="252" t="s">
        <v>299</v>
      </c>
    </row>
    <row r="78" spans="1:17" ht="90" customHeight="1" x14ac:dyDescent="0.25">
      <c r="A78" s="38" t="s">
        <v>315</v>
      </c>
      <c r="C78" s="58">
        <v>10.1</v>
      </c>
      <c r="D78" s="335" t="s">
        <v>346</v>
      </c>
      <c r="E78" s="335"/>
      <c r="F78" s="335"/>
      <c r="G78" s="335"/>
      <c r="H78" s="335"/>
      <c r="I78" s="335"/>
      <c r="J78" s="335"/>
      <c r="K78" s="335"/>
      <c r="L78" s="335"/>
      <c r="M78" s="335"/>
      <c r="N78" s="335"/>
      <c r="O78" s="23"/>
      <c r="P78" s="31" t="str">
        <f>IF(O78="","",IF(O78="Yes","Met",IF(O78="No","Not met","N/A")))</f>
        <v/>
      </c>
      <c r="Q78" s="125"/>
    </row>
    <row r="79" spans="1:17" ht="49.95" hidden="1" customHeight="1" x14ac:dyDescent="0.25">
      <c r="A79" s="38" t="str">
        <f>IF($D100="","",$D100)</f>
        <v/>
      </c>
      <c r="C79" s="86" t="s">
        <v>253</v>
      </c>
      <c r="D79" s="335" t="s">
        <v>314</v>
      </c>
      <c r="E79" s="335"/>
      <c r="F79" s="335"/>
      <c r="G79" s="335"/>
      <c r="H79" s="335"/>
      <c r="I79" s="335"/>
      <c r="J79" s="335"/>
      <c r="K79" s="335"/>
      <c r="L79" s="335"/>
      <c r="M79" s="335"/>
      <c r="N79" s="335"/>
      <c r="O79" s="23"/>
      <c r="P79" s="31" t="str">
        <f t="shared" ref="P79:P80" si="11">IF(O79="","",IF(O79="Yes","Met",IF(O79="No","Not met","N/A")))</f>
        <v/>
      </c>
      <c r="Q79" s="125"/>
    </row>
    <row r="80" spans="1:17" ht="15" hidden="1" customHeight="1" x14ac:dyDescent="0.25">
      <c r="A80" s="38" t="str">
        <f>IF($D77="","",$D77)</f>
        <v>RECOVERY SERVICES</v>
      </c>
      <c r="C80" s="86" t="s">
        <v>254</v>
      </c>
      <c r="D80" s="335" t="s">
        <v>314</v>
      </c>
      <c r="E80" s="335"/>
      <c r="F80" s="335"/>
      <c r="G80" s="335"/>
      <c r="H80" s="335"/>
      <c r="I80" s="335"/>
      <c r="J80" s="335"/>
      <c r="K80" s="335"/>
      <c r="L80" s="335"/>
      <c r="M80" s="335"/>
      <c r="N80" s="335"/>
      <c r="O80" s="23"/>
      <c r="P80" s="31" t="str">
        <f t="shared" si="11"/>
        <v/>
      </c>
      <c r="Q80" s="31"/>
    </row>
    <row r="81" spans="1:17" ht="20.25" customHeight="1" x14ac:dyDescent="0.25">
      <c r="A81" s="38" t="str">
        <f>IF($D80="","",$D80)</f>
        <v>Hide</v>
      </c>
    </row>
    <row r="82" spans="1:17" ht="15.6" x14ac:dyDescent="0.3">
      <c r="A82" s="38" t="e">
        <f>IF(#REF!="","",#REF!)</f>
        <v>#REF!</v>
      </c>
      <c r="C82" s="36" t="s">
        <v>296</v>
      </c>
      <c r="D82" s="339" t="s">
        <v>347</v>
      </c>
      <c r="E82" s="340"/>
      <c r="F82" s="340"/>
      <c r="G82" s="340"/>
      <c r="H82" s="340"/>
      <c r="I82" s="340"/>
      <c r="J82" s="340"/>
      <c r="K82" s="340"/>
      <c r="L82" s="340"/>
      <c r="M82" s="340"/>
      <c r="N82" s="341"/>
      <c r="O82" s="252" t="s">
        <v>297</v>
      </c>
      <c r="P82" s="252" t="s">
        <v>298</v>
      </c>
      <c r="Q82" s="252" t="s">
        <v>299</v>
      </c>
    </row>
    <row r="83" spans="1:17" ht="90" customHeight="1" x14ac:dyDescent="0.25">
      <c r="A83" s="38" t="s">
        <v>315</v>
      </c>
      <c r="C83" s="58">
        <v>11.1</v>
      </c>
      <c r="D83" s="362" t="s">
        <v>348</v>
      </c>
      <c r="E83" s="363"/>
      <c r="F83" s="363"/>
      <c r="G83" s="363"/>
      <c r="H83" s="363"/>
      <c r="I83" s="363"/>
      <c r="J83" s="363"/>
      <c r="K83" s="363"/>
      <c r="L83" s="363"/>
      <c r="M83" s="363"/>
      <c r="N83" s="364"/>
      <c r="O83" s="23"/>
      <c r="P83" s="31" t="str">
        <f>IF(O83="","",IF(O83="Yes","Met",IF(O83="No","Not met","N/A")))</f>
        <v/>
      </c>
      <c r="Q83" s="125"/>
    </row>
    <row r="84" spans="1:17" ht="90" customHeight="1" x14ac:dyDescent="0.25">
      <c r="A84" s="38" t="str">
        <f>IF($D81="","",$D81)</f>
        <v/>
      </c>
      <c r="C84" s="58">
        <v>11.2</v>
      </c>
      <c r="D84" s="335" t="s">
        <v>349</v>
      </c>
      <c r="E84" s="335"/>
      <c r="F84" s="335"/>
      <c r="G84" s="335"/>
      <c r="H84" s="335"/>
      <c r="I84" s="335"/>
      <c r="J84" s="335"/>
      <c r="K84" s="335"/>
      <c r="L84" s="335"/>
      <c r="M84" s="335"/>
      <c r="N84" s="335"/>
      <c r="O84" s="23"/>
      <c r="P84" s="31" t="str">
        <f>IF(O84="","",IF(O84="Yes","Met",IF(O84="No","Not met","N/A")))</f>
        <v/>
      </c>
      <c r="Q84" s="125"/>
    </row>
    <row r="85" spans="1:17" ht="18" customHeight="1" x14ac:dyDescent="0.25">
      <c r="A85" s="38" t="str">
        <f>IF($D84="","",$D84)</f>
        <v>Are required elements for a relevant care plan found within the member record (i.e.: progress note)?</v>
      </c>
    </row>
    <row r="86" spans="1:17" ht="15.6" x14ac:dyDescent="0.3">
      <c r="A86" s="38" t="e">
        <f>IF(#REF!="","",#REF!)</f>
        <v>#REF!</v>
      </c>
      <c r="C86" s="36" t="s">
        <v>296</v>
      </c>
      <c r="D86" s="342" t="s">
        <v>350</v>
      </c>
      <c r="E86" s="343"/>
      <c r="F86" s="343"/>
      <c r="G86" s="343"/>
      <c r="H86" s="343"/>
      <c r="I86" s="343"/>
      <c r="J86" s="343"/>
      <c r="K86" s="343"/>
      <c r="L86" s="343"/>
      <c r="M86" s="343"/>
      <c r="N86" s="344"/>
      <c r="O86" s="252" t="s">
        <v>297</v>
      </c>
      <c r="P86" s="252" t="s">
        <v>298</v>
      </c>
      <c r="Q86" s="252" t="s">
        <v>299</v>
      </c>
    </row>
    <row r="87" spans="1:17" ht="90" customHeight="1" x14ac:dyDescent="0.25">
      <c r="A87" s="38" t="s">
        <v>315</v>
      </c>
      <c r="C87" s="69">
        <v>12.1</v>
      </c>
      <c r="D87" s="336" t="s">
        <v>351</v>
      </c>
      <c r="E87" s="337"/>
      <c r="F87" s="337"/>
      <c r="G87" s="337"/>
      <c r="H87" s="337"/>
      <c r="I87" s="337"/>
      <c r="J87" s="337"/>
      <c r="K87" s="337"/>
      <c r="L87" s="337"/>
      <c r="M87" s="337"/>
      <c r="N87" s="338"/>
      <c r="O87" s="23"/>
      <c r="P87" s="31" t="str">
        <f>IF(O87="","",IF(O87="Yes","Met",IF(O87="No","Not met","N/A")))</f>
        <v/>
      </c>
      <c r="Q87" s="125"/>
    </row>
    <row r="88" spans="1:17" ht="90" customHeight="1" x14ac:dyDescent="0.25">
      <c r="A88" s="38" t="e">
        <f>IF(#REF!="","",#REF!)</f>
        <v>#REF!</v>
      </c>
      <c r="C88" s="32">
        <v>12.2</v>
      </c>
      <c r="D88" s="359" t="s">
        <v>352</v>
      </c>
      <c r="E88" s="359"/>
      <c r="F88" s="359"/>
      <c r="G88" s="359"/>
      <c r="H88" s="359"/>
      <c r="I88" s="359"/>
      <c r="J88" s="359"/>
      <c r="K88" s="359"/>
      <c r="L88" s="359"/>
      <c r="M88" s="359"/>
      <c r="N88" s="359"/>
      <c r="O88" s="23"/>
      <c r="P88" s="31" t="str">
        <f t="shared" ref="P88:P92" si="12">IF(O88="","",IF(O88="Yes","Met",IF(O88="No","Not met","N/A")))</f>
        <v/>
      </c>
      <c r="Q88" s="125"/>
    </row>
    <row r="89" spans="1:17" ht="90" customHeight="1" x14ac:dyDescent="0.25">
      <c r="A89" s="38" t="str">
        <f>IF($D86="","",$D86)</f>
        <v>PERINATAL SERVICES</v>
      </c>
      <c r="C89" s="32">
        <v>12.3</v>
      </c>
      <c r="D89" s="359" t="s">
        <v>353</v>
      </c>
      <c r="E89" s="360"/>
      <c r="F89" s="360"/>
      <c r="G89" s="360"/>
      <c r="H89" s="360"/>
      <c r="I89" s="360"/>
      <c r="J89" s="360"/>
      <c r="K89" s="360"/>
      <c r="L89" s="360"/>
      <c r="M89" s="360"/>
      <c r="N89" s="361"/>
      <c r="O89" s="23"/>
      <c r="P89" s="31" t="str">
        <f t="shared" si="12"/>
        <v/>
      </c>
      <c r="Q89" s="125"/>
    </row>
    <row r="90" spans="1:17" ht="90" customHeight="1" x14ac:dyDescent="0.25">
      <c r="A90" s="38" t="str">
        <f t="shared" ref="A90:A92" si="13">IF($D87="","",$D87)</f>
        <v>Do services rendered address treatment and recovery issues specific to pregnant and postpartum women such as relationships, sexual and physical abuse, and development of parenting skills?</v>
      </c>
      <c r="C90" s="69">
        <v>12.4</v>
      </c>
      <c r="D90" s="336" t="s">
        <v>354</v>
      </c>
      <c r="E90" s="337"/>
      <c r="F90" s="337"/>
      <c r="G90" s="337"/>
      <c r="H90" s="337"/>
      <c r="I90" s="337"/>
      <c r="J90" s="337"/>
      <c r="K90" s="337"/>
      <c r="L90" s="337"/>
      <c r="M90" s="337"/>
      <c r="N90" s="338"/>
      <c r="O90" s="23"/>
      <c r="P90" s="31" t="str">
        <f t="shared" si="12"/>
        <v/>
      </c>
      <c r="Q90" s="125"/>
    </row>
    <row r="91" spans="1:17" ht="90" customHeight="1" x14ac:dyDescent="0.25">
      <c r="A91" s="38" t="str">
        <f t="shared" si="13"/>
        <v>Does the medical documentation substantiate the member's pregnancy and is the last day of pregnancy documented in the member's record?</v>
      </c>
      <c r="C91" s="32">
        <v>12.5</v>
      </c>
      <c r="D91" s="336" t="s">
        <v>355</v>
      </c>
      <c r="E91" s="337"/>
      <c r="F91" s="337"/>
      <c r="G91" s="337"/>
      <c r="H91" s="337"/>
      <c r="I91" s="337"/>
      <c r="J91" s="337"/>
      <c r="K91" s="337"/>
      <c r="L91" s="337"/>
      <c r="M91" s="337"/>
      <c r="N91" s="338"/>
      <c r="O91" s="23"/>
      <c r="P91" s="31" t="str">
        <f t="shared" si="12"/>
        <v/>
      </c>
      <c r="Q91" s="125"/>
    </row>
    <row r="92" spans="1:17" ht="49.95" hidden="1" customHeight="1" x14ac:dyDescent="0.25">
      <c r="A92" s="38" t="str">
        <f t="shared" si="13"/>
        <v>Are required elements for a relevant care plan found within the member record (ie: progress note)?</v>
      </c>
      <c r="C92" s="69" t="s">
        <v>257</v>
      </c>
      <c r="D92" s="336" t="s">
        <v>314</v>
      </c>
      <c r="E92" s="337"/>
      <c r="F92" s="337"/>
      <c r="G92" s="337"/>
      <c r="H92" s="337"/>
      <c r="I92" s="337"/>
      <c r="J92" s="337"/>
      <c r="K92" s="337"/>
      <c r="L92" s="337"/>
      <c r="M92" s="337"/>
      <c r="N92" s="338"/>
      <c r="O92" s="23"/>
      <c r="P92" s="31" t="str">
        <f t="shared" si="12"/>
        <v/>
      </c>
      <c r="Q92" s="125"/>
    </row>
    <row r="93" spans="1:17" ht="19.5" customHeight="1" x14ac:dyDescent="0.25">
      <c r="A93" s="38" t="e">
        <f>IF(#REF!="","",#REF!)</f>
        <v>#REF!</v>
      </c>
      <c r="P93" s="1"/>
    </row>
    <row r="94" spans="1:17" ht="15.6" x14ac:dyDescent="0.3">
      <c r="A94" s="38" t="e">
        <f>IF(#REF!="","",#REF!)</f>
        <v>#REF!</v>
      </c>
      <c r="C94" s="36" t="s">
        <v>296</v>
      </c>
      <c r="D94" s="339" t="s">
        <v>356</v>
      </c>
      <c r="E94" s="340"/>
      <c r="F94" s="340"/>
      <c r="G94" s="340"/>
      <c r="H94" s="340"/>
      <c r="I94" s="340"/>
      <c r="J94" s="340"/>
      <c r="K94" s="340"/>
      <c r="L94" s="340"/>
      <c r="M94" s="340"/>
      <c r="N94" s="341"/>
      <c r="O94" s="252" t="s">
        <v>297</v>
      </c>
      <c r="P94" s="252" t="s">
        <v>298</v>
      </c>
      <c r="Q94" s="252" t="s">
        <v>299</v>
      </c>
    </row>
    <row r="95" spans="1:17" ht="90" customHeight="1" x14ac:dyDescent="0.25">
      <c r="A95" s="38" t="s">
        <v>315</v>
      </c>
      <c r="C95" s="58">
        <v>13.1</v>
      </c>
      <c r="D95" s="335" t="s">
        <v>357</v>
      </c>
      <c r="E95" s="335"/>
      <c r="F95" s="335"/>
      <c r="G95" s="335"/>
      <c r="H95" s="335"/>
      <c r="I95" s="335"/>
      <c r="J95" s="335"/>
      <c r="K95" s="335"/>
      <c r="L95" s="335"/>
      <c r="M95" s="335"/>
      <c r="N95" s="335"/>
      <c r="O95" s="23"/>
      <c r="P95" s="31" t="str">
        <f>IF(O95="","",IF(O95="Yes","Met",IF(O95="No","Not met","N/A")))</f>
        <v/>
      </c>
      <c r="Q95" s="125"/>
    </row>
    <row r="96" spans="1:17" ht="34.200000000000003" hidden="1" customHeight="1" x14ac:dyDescent="0.25">
      <c r="C96" s="86" t="s">
        <v>259</v>
      </c>
      <c r="D96" s="335" t="s">
        <v>314</v>
      </c>
      <c r="E96" s="335"/>
      <c r="F96" s="335"/>
      <c r="G96" s="335"/>
      <c r="H96" s="335"/>
      <c r="I96" s="335"/>
      <c r="J96" s="335"/>
      <c r="K96" s="335"/>
      <c r="L96" s="335"/>
      <c r="M96" s="335"/>
      <c r="N96" s="335"/>
      <c r="O96" s="23"/>
      <c r="P96" s="31" t="str">
        <f t="shared" ref="P96:P99" si="14">IF(O96="","",IF(O96="Yes","Met",IF(O96="No","Not met","N/A")))</f>
        <v/>
      </c>
      <c r="Q96" s="125"/>
    </row>
    <row r="97" spans="1:17" ht="34.200000000000003" hidden="1" customHeight="1" x14ac:dyDescent="0.25">
      <c r="C97" s="86" t="s">
        <v>260</v>
      </c>
      <c r="D97" s="335" t="s">
        <v>314</v>
      </c>
      <c r="E97" s="335"/>
      <c r="F97" s="335"/>
      <c r="G97" s="335"/>
      <c r="H97" s="335"/>
      <c r="I97" s="335"/>
      <c r="J97" s="335"/>
      <c r="K97" s="335"/>
      <c r="L97" s="335"/>
      <c r="M97" s="335"/>
      <c r="N97" s="335"/>
      <c r="O97" s="23"/>
      <c r="P97" s="31" t="str">
        <f t="shared" si="14"/>
        <v/>
      </c>
      <c r="Q97" s="125"/>
    </row>
    <row r="98" spans="1:17" ht="34.200000000000003" hidden="1" customHeight="1" x14ac:dyDescent="0.25">
      <c r="A98" s="38" t="str">
        <f>IF($D76="","",$D76)</f>
        <v/>
      </c>
      <c r="C98" s="86" t="s">
        <v>261</v>
      </c>
      <c r="D98" s="335" t="s">
        <v>314</v>
      </c>
      <c r="E98" s="335"/>
      <c r="F98" s="335"/>
      <c r="G98" s="335"/>
      <c r="H98" s="335"/>
      <c r="I98" s="335"/>
      <c r="J98" s="335"/>
      <c r="K98" s="335"/>
      <c r="L98" s="335"/>
      <c r="M98" s="335"/>
      <c r="N98" s="335"/>
      <c r="O98" s="23"/>
      <c r="P98" s="31" t="str">
        <f t="shared" si="14"/>
        <v/>
      </c>
      <c r="Q98" s="31"/>
    </row>
    <row r="99" spans="1:17" ht="34.200000000000003" hidden="1" customHeight="1" x14ac:dyDescent="0.25">
      <c r="A99" s="38" t="str">
        <f>IF($D94="","",$D94)</f>
        <v>WITHDRAWAL MANAGEMENT SERVICES/AWM</v>
      </c>
      <c r="C99" s="86" t="s">
        <v>262</v>
      </c>
      <c r="D99" s="335" t="s">
        <v>314</v>
      </c>
      <c r="E99" s="335"/>
      <c r="F99" s="335"/>
      <c r="G99" s="335"/>
      <c r="H99" s="335"/>
      <c r="I99" s="335"/>
      <c r="J99" s="335"/>
      <c r="K99" s="335"/>
      <c r="L99" s="335"/>
      <c r="M99" s="335"/>
      <c r="N99" s="335"/>
      <c r="O99" s="23"/>
      <c r="P99" s="31" t="str">
        <f t="shared" si="14"/>
        <v/>
      </c>
      <c r="Q99" s="31"/>
    </row>
    <row r="100" spans="1:17" ht="22.5" customHeight="1" x14ac:dyDescent="0.25">
      <c r="A100" s="38" t="str">
        <f>IF($D75="","",$D75)</f>
        <v>Naltrexone services: Are there at least two face-to-face counseling sessions with a therapist or counselor every 30-day period?</v>
      </c>
    </row>
    <row r="101" spans="1:17" x14ac:dyDescent="0.25">
      <c r="A101" s="38" t="e">
        <f>IF(#REF!="","",#REF!)</f>
        <v>#REF!</v>
      </c>
    </row>
    <row r="102" spans="1:17" x14ac:dyDescent="0.25">
      <c r="A102" s="38" t="e">
        <f>IF(#REF!="","",#REF!)</f>
        <v>#REF!</v>
      </c>
    </row>
    <row r="103" spans="1:17" ht="60" x14ac:dyDescent="0.25">
      <c r="A103" s="38" t="s">
        <v>315</v>
      </c>
    </row>
  </sheetData>
  <sheetProtection algorithmName="SHA-512" hashValue="wls+N0ejG8OkDbKu0Lq+eG+soTa8waOdjkXyOODo5KAo9QlYOBJB8rLLI48lsdjQCgQK2QnZq6/KE6Cb6tWGFA==" saltValue="SbhgO9FYpB3DzgwhTsaQAA==" spinCount="100000" sheet="1" formatCells="0" formatColumns="0" formatRows="0" selectLockedCells="1"/>
  <mergeCells count="93">
    <mergeCell ref="O5:P5"/>
    <mergeCell ref="E5:G5"/>
    <mergeCell ref="L5:M5"/>
    <mergeCell ref="D8:N8"/>
    <mergeCell ref="D41:N41"/>
    <mergeCell ref="D43:N43"/>
    <mergeCell ref="D40:N40"/>
    <mergeCell ref="D9:N9"/>
    <mergeCell ref="D12:N12"/>
    <mergeCell ref="D10:N10"/>
    <mergeCell ref="D13:N13"/>
    <mergeCell ref="D11:N11"/>
    <mergeCell ref="D49:N49"/>
    <mergeCell ref="D50:N50"/>
    <mergeCell ref="D46:N46"/>
    <mergeCell ref="D47:N47"/>
    <mergeCell ref="D48:N48"/>
    <mergeCell ref="D51:N51"/>
    <mergeCell ref="D64:N64"/>
    <mergeCell ref="D65:N65"/>
    <mergeCell ref="D53:N53"/>
    <mergeCell ref="D54:N54"/>
    <mergeCell ref="D55:N55"/>
    <mergeCell ref="D56:N56"/>
    <mergeCell ref="D57:N57"/>
    <mergeCell ref="D58:N58"/>
    <mergeCell ref="D59:N59"/>
    <mergeCell ref="D60:N60"/>
    <mergeCell ref="D61:N61"/>
    <mergeCell ref="D62:N62"/>
    <mergeCell ref="D63:N63"/>
    <mergeCell ref="D69:N69"/>
    <mergeCell ref="D88:N88"/>
    <mergeCell ref="D87:N87"/>
    <mergeCell ref="D89:N89"/>
    <mergeCell ref="D90:N90"/>
    <mergeCell ref="D73:N73"/>
    <mergeCell ref="D74:N74"/>
    <mergeCell ref="D75:N75"/>
    <mergeCell ref="D84:N84"/>
    <mergeCell ref="D79:N79"/>
    <mergeCell ref="D80:N80"/>
    <mergeCell ref="D82:N82"/>
    <mergeCell ref="D83:N83"/>
    <mergeCell ref="D86:N86"/>
    <mergeCell ref="D91:N91"/>
    <mergeCell ref="D92:N92"/>
    <mergeCell ref="D28:N28"/>
    <mergeCell ref="D32:N32"/>
    <mergeCell ref="D31:N31"/>
    <mergeCell ref="D29:N29"/>
    <mergeCell ref="D36:N36"/>
    <mergeCell ref="C38:O38"/>
    <mergeCell ref="D37:N37"/>
    <mergeCell ref="D34:N34"/>
    <mergeCell ref="D72:N72"/>
    <mergeCell ref="D67:N67"/>
    <mergeCell ref="D68:N68"/>
    <mergeCell ref="D70:N70"/>
    <mergeCell ref="D77:N77"/>
    <mergeCell ref="D78:N78"/>
    <mergeCell ref="D44:N44"/>
    <mergeCell ref="D15:N15"/>
    <mergeCell ref="N1:P1"/>
    <mergeCell ref="I1:L1"/>
    <mergeCell ref="I2:L2"/>
    <mergeCell ref="C1:G1"/>
    <mergeCell ref="C2:G2"/>
    <mergeCell ref="D39:N39"/>
    <mergeCell ref="D18:N18"/>
    <mergeCell ref="D19:N19"/>
    <mergeCell ref="D17:N17"/>
    <mergeCell ref="D20:N20"/>
    <mergeCell ref="O4:P4"/>
    <mergeCell ref="L4:M4"/>
    <mergeCell ref="E4:G4"/>
    <mergeCell ref="D42:N42"/>
    <mergeCell ref="R7:Z7"/>
    <mergeCell ref="D99:N99"/>
    <mergeCell ref="D96:N96"/>
    <mergeCell ref="D97:N97"/>
    <mergeCell ref="D14:N14"/>
    <mergeCell ref="D23:N23"/>
    <mergeCell ref="D94:N94"/>
    <mergeCell ref="D95:N95"/>
    <mergeCell ref="D98:N98"/>
    <mergeCell ref="D30:N30"/>
    <mergeCell ref="D26:N26"/>
    <mergeCell ref="D33:N33"/>
    <mergeCell ref="D27:N27"/>
    <mergeCell ref="D21:N21"/>
    <mergeCell ref="D22:N22"/>
    <mergeCell ref="D24:N24"/>
  </mergeCells>
  <phoneticPr fontId="0" type="noConversion"/>
  <conditionalFormatting sqref="P1:P3 P6:P1048576 Q8:Q15 Q17:Q24 Q26:Q34 Q36:Q37 Q39:Q44 Q46:Q51 Q53:Q65 Q67:Q70 Q72:Q75 Q77:Q80 Q82:Q84 Q86:Q92 Q94:Q99">
    <cfRule type="containsText" dxfId="40" priority="1" operator="containsText" text="Fail">
      <formula>NOT(ISERROR(SEARCH("Fail",P1)))</formula>
    </cfRule>
  </conditionalFormatting>
  <conditionalFormatting sqref="AM9">
    <cfRule type="containsText" dxfId="39" priority="3"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40:O44 O37 O83:O84 O18:O24 O27:O34 O73:O75 O78:O80 O87:O92 O9:O15 O68:O70 O95:O99 O54:O65 O47:O51" xr:uid="{40304075-0D61-40C6-88FF-88EECAD72701}">
      <formula1>"Yes,No,N/A"</formula1>
    </dataValidation>
    <dataValidation type="list" allowBlank="1" showInputMessage="1" showErrorMessage="1" sqref="Y9:Y38" xr:uid="{3E8E009C-402D-46FC-9736-59A545654828}">
      <formula1>Disallowance_Codes</formula1>
    </dataValidation>
    <dataValidation type="list" allowBlank="1" showInputMessage="1" showErrorMessage="1" sqref="X9:X38" xr:uid="{74C1669C-D35E-4695-BE48-C32FB16DDAF1}">
      <formula1>Corrected_Codes</formula1>
    </dataValidation>
    <dataValidation type="date" operator="greaterThan" allowBlank="1" showInputMessage="1" showErrorMessage="1" sqref="V9:V38" xr:uid="{881FBB2E-7A09-49C6-BFE5-06C9A56E793E}">
      <formula1>36526</formula1>
    </dataValidation>
  </dataValidations>
  <pageMargins left="0.24" right="0.25" top="1.2" bottom="0.63" header="0.38" footer="0.25"/>
  <pageSetup scale="24" fitToHeight="0" orientation="portrait" r:id="rId1"/>
  <headerFooter alignWithMargins="0">
    <oddHeader>&amp;C&amp;"Arial,Bold"&amp;12Confidential QA Report
COSD DMC-ODS Plan
Substance Use Disorder Services
Fiscal Year 26-27</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80D96-369C-4361-A97B-ECB0F001448D}">
  <sheetPr codeName="Sheet4">
    <tabColor theme="3" tint="0.39997558519241921"/>
    <pageSetUpPr fitToPage="1"/>
  </sheetPr>
  <dimension ref="A1:AM10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6640625" style="5" customWidth="1"/>
    <col min="16" max="16" width="13.33203125" style="4" customWidth="1"/>
    <col min="17" max="17" width="67.33203125" style="1" customWidth="1"/>
    <col min="18" max="18" width="11.33203125" bestFit="1" customWidth="1"/>
    <col min="19" max="19" width="12.5546875" style="1" bestFit="1" customWidth="1"/>
    <col min="20" max="20" width="15" style="1" customWidth="1"/>
    <col min="21" max="21" width="14.44140625" style="1" customWidth="1"/>
    <col min="22" max="22" width="14.33203125" style="1" bestFit="1" customWidth="1"/>
    <col min="23" max="23" width="13.6640625" style="1" customWidth="1"/>
    <col min="24" max="24" width="25.33203125" style="1" customWidth="1"/>
    <col min="25" max="25" width="40.33203125" style="11" customWidth="1"/>
    <col min="26" max="26" width="42.6640625" customWidth="1"/>
    <col min="28" max="28" width="25" customWidth="1"/>
    <col min="29" max="29" width="40.44140625" style="1" customWidth="1"/>
    <col min="30"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X1" s="114"/>
      <c r="Y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X2" s="114"/>
      <c r="Y2" s="114"/>
    </row>
    <row r="3" spans="1:39" s="109" customFormat="1" ht="18" customHeight="1" x14ac:dyDescent="0.25">
      <c r="A3" s="115"/>
      <c r="C3" s="110"/>
      <c r="X3" s="114"/>
      <c r="Y3" s="114"/>
    </row>
    <row r="4" spans="1:39" s="109" customFormat="1" ht="31.2" customHeight="1" x14ac:dyDescent="0.25">
      <c r="A4" s="115"/>
      <c r="C4" s="111" t="s">
        <v>291</v>
      </c>
      <c r="E4" s="345" t="str">
        <f>'Chart 1'!E4</f>
        <v>SmartCare Client ID#</v>
      </c>
      <c r="F4" s="346"/>
      <c r="G4" s="347"/>
      <c r="I4" s="113" t="s">
        <v>292</v>
      </c>
      <c r="J4" s="113" t="s">
        <v>293</v>
      </c>
      <c r="L4" s="345" t="s">
        <v>10</v>
      </c>
      <c r="M4" s="347"/>
      <c r="O4" s="345" t="s">
        <v>12</v>
      </c>
      <c r="P4" s="347"/>
      <c r="X4" s="114"/>
      <c r="Y4" s="114"/>
    </row>
    <row r="5" spans="1:39" s="109" customFormat="1" ht="18" customHeight="1" x14ac:dyDescent="0.25">
      <c r="A5" s="115"/>
      <c r="C5" s="112">
        <v>2</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c r="Y5" s="114"/>
    </row>
    <row r="6" spans="1:39" ht="15" customHeight="1" x14ac:dyDescent="0.25">
      <c r="C6" s="24"/>
      <c r="D6" s="26"/>
      <c r="E6" s="25"/>
      <c r="F6" s="25"/>
      <c r="G6" s="25"/>
      <c r="H6" s="25"/>
      <c r="I6" s="25"/>
      <c r="J6" s="25"/>
      <c r="K6" s="25"/>
      <c r="L6" s="25"/>
      <c r="M6" s="25"/>
      <c r="N6" s="25"/>
      <c r="O6" s="25"/>
      <c r="U6" s="5"/>
      <c r="V6" s="5"/>
      <c r="W6" s="118">
        <f>SUMIF(Y9:Y38,"B*",W9:W38)</f>
        <v>0</v>
      </c>
      <c r="X6" s="7"/>
      <c r="Y6" s="7"/>
      <c r="Z6" s="5"/>
      <c r="AA6" s="1"/>
      <c r="AB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c r="AB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c r="AB8" s="1"/>
    </row>
    <row r="9" spans="1:39" ht="180" customHeight="1" x14ac:dyDescent="0.25">
      <c r="A9" s="38" t="str">
        <f t="shared" ref="A9:A14"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c r="AB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c r="AB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c r="AB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c r="AB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c r="AB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c r="AB15" s="1"/>
    </row>
    <row r="16" spans="1:39" ht="15.6" x14ac:dyDescent="0.25">
      <c r="A16" s="38" t="str">
        <f t="shared" ref="A16:A22" si="2">IF($D16="","",$D16)</f>
        <v/>
      </c>
      <c r="C16" s="33"/>
      <c r="D16" s="34"/>
      <c r="E16" s="35"/>
      <c r="F16" s="35"/>
      <c r="G16" s="35"/>
      <c r="H16" s="35"/>
      <c r="I16" s="35"/>
      <c r="J16" s="35"/>
      <c r="K16" s="35"/>
      <c r="L16" s="35"/>
      <c r="M16" s="35"/>
      <c r="N16" s="35"/>
      <c r="O16" s="35"/>
      <c r="R16" s="49"/>
      <c r="S16" s="50"/>
      <c r="T16" s="50"/>
      <c r="U16" s="50"/>
      <c r="V16" s="51"/>
      <c r="W16" s="116"/>
      <c r="X16" s="52"/>
      <c r="Y16" s="53"/>
      <c r="Z16" s="54"/>
      <c r="AA16" s="1"/>
      <c r="AB16" s="1"/>
    </row>
    <row r="17" spans="1:28" ht="15.6" x14ac:dyDescent="0.3">
      <c r="A17" s="38" t="str">
        <f t="shared" si="2"/>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c r="AB17" s="1"/>
    </row>
    <row r="18" spans="1:28" ht="90" customHeight="1" x14ac:dyDescent="0.25">
      <c r="A18" s="38" t="str">
        <f t="shared" si="2"/>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c r="AB18" s="1"/>
    </row>
    <row r="19" spans="1:28" ht="90" customHeight="1" x14ac:dyDescent="0.25">
      <c r="A19" s="38" t="str">
        <f t="shared" si="2"/>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3">IF(O19="","",IF(O19="Yes","Met",IF(O19="No","Not met","N/A")))</f>
        <v/>
      </c>
      <c r="Q19" s="125"/>
      <c r="R19" s="49"/>
      <c r="S19" s="50"/>
      <c r="T19" s="50"/>
      <c r="U19" s="50"/>
      <c r="V19" s="51"/>
      <c r="W19" s="116"/>
      <c r="X19" s="52"/>
      <c r="Y19" s="53"/>
      <c r="Z19" s="54"/>
      <c r="AA19" s="1"/>
      <c r="AB19" s="1"/>
    </row>
    <row r="20" spans="1:28" ht="90" customHeight="1" x14ac:dyDescent="0.25">
      <c r="A20" s="38" t="str">
        <f t="shared" si="2"/>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3"/>
        <v/>
      </c>
      <c r="Q20" s="125"/>
      <c r="R20" s="49"/>
      <c r="S20" s="50"/>
      <c r="T20" s="50"/>
      <c r="U20" s="50"/>
      <c r="V20" s="51"/>
      <c r="W20" s="116"/>
      <c r="X20" s="52"/>
      <c r="Y20" s="53"/>
      <c r="Z20" s="54"/>
      <c r="AA20" s="1"/>
      <c r="AB20" s="1"/>
    </row>
    <row r="21" spans="1:28" ht="90" customHeight="1" x14ac:dyDescent="0.25">
      <c r="A21" s="38" t="str">
        <f t="shared" si="2"/>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3"/>
        <v/>
      </c>
      <c r="Q21" s="125"/>
      <c r="R21" s="49"/>
      <c r="S21" s="50"/>
      <c r="T21" s="50"/>
      <c r="U21" s="50"/>
      <c r="V21" s="51"/>
      <c r="W21" s="116"/>
      <c r="X21" s="52"/>
      <c r="Y21" s="53"/>
      <c r="Z21" s="54"/>
      <c r="AA21" s="1"/>
      <c r="AB21" s="1"/>
    </row>
    <row r="22" spans="1:28" ht="90" customHeight="1" x14ac:dyDescent="0.25">
      <c r="A22" s="38" t="str">
        <f t="shared" si="2"/>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3"/>
        <v/>
      </c>
      <c r="Q22" s="125"/>
      <c r="R22" s="49"/>
      <c r="S22" s="50"/>
      <c r="T22" s="50"/>
      <c r="U22" s="50"/>
      <c r="V22" s="51"/>
      <c r="W22" s="116"/>
      <c r="X22" s="52"/>
      <c r="Y22" s="53"/>
      <c r="Z22" s="54"/>
      <c r="AA22" s="1"/>
      <c r="AB22" s="1"/>
    </row>
    <row r="23" spans="1:28"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3"/>
        <v/>
      </c>
      <c r="Q23" s="31"/>
      <c r="R23" s="49"/>
      <c r="S23" s="50"/>
      <c r="T23" s="50"/>
      <c r="U23" s="50"/>
      <c r="V23" s="51"/>
      <c r="W23" s="116"/>
      <c r="X23" s="52"/>
      <c r="Y23" s="53"/>
      <c r="Z23" s="54"/>
      <c r="AA23" s="1"/>
      <c r="AB23" s="1"/>
    </row>
    <row r="24" spans="1:28" ht="17.399999999999999" hidden="1" x14ac:dyDescent="0.25">
      <c r="B24" s="245"/>
      <c r="C24" s="32" t="str">
        <f>'Chart 1'!C24</f>
        <v>Hide 2.7</v>
      </c>
      <c r="D24" s="353" t="str">
        <f>'Chart 1'!D24</f>
        <v>Hide</v>
      </c>
      <c r="E24" s="354"/>
      <c r="F24" s="354"/>
      <c r="G24" s="354"/>
      <c r="H24" s="354"/>
      <c r="I24" s="354"/>
      <c r="J24" s="354"/>
      <c r="K24" s="354"/>
      <c r="L24" s="354"/>
      <c r="M24" s="354"/>
      <c r="N24" s="354"/>
      <c r="O24" s="23"/>
      <c r="P24" s="31" t="str">
        <f t="shared" si="3"/>
        <v/>
      </c>
      <c r="Q24" s="31"/>
      <c r="R24" s="49"/>
      <c r="S24" s="50"/>
      <c r="T24" s="50"/>
      <c r="U24" s="50"/>
      <c r="V24" s="51"/>
      <c r="W24" s="116"/>
      <c r="X24" s="52"/>
      <c r="Y24" s="53"/>
      <c r="Z24" s="54"/>
      <c r="AA24" s="1"/>
      <c r="AB24" s="1"/>
    </row>
    <row r="25" spans="1:28"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c r="AB25" s="1"/>
    </row>
    <row r="26" spans="1:28" ht="18.7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c r="AB26" s="1"/>
    </row>
    <row r="27" spans="1:28" ht="90" customHeight="1" x14ac:dyDescent="0.25">
      <c r="A27" s="38" t="str">
        <f t="shared" ref="A27:A34" si="4">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 t="shared" ref="P27:P34" si="5">IF(O27="","",IF(O27="Yes","Met",IF(O27="No","Not met","N/A")))</f>
        <v/>
      </c>
      <c r="Q27" s="125"/>
      <c r="R27" s="49"/>
      <c r="S27" s="50"/>
      <c r="T27" s="50"/>
      <c r="U27" s="50"/>
      <c r="V27" s="51"/>
      <c r="W27" s="116"/>
      <c r="X27" s="52"/>
      <c r="Y27" s="53"/>
      <c r="Z27" s="54"/>
      <c r="AA27" s="1"/>
      <c r="AB27" s="1"/>
    </row>
    <row r="28" spans="1:28" ht="90" customHeight="1" x14ac:dyDescent="0.25">
      <c r="A28" s="38" t="str">
        <f t="shared" si="4"/>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si="5"/>
        <v/>
      </c>
      <c r="Q28" s="125"/>
      <c r="R28" s="49"/>
      <c r="S28" s="50"/>
      <c r="T28" s="50"/>
      <c r="U28" s="50"/>
      <c r="V28" s="51"/>
      <c r="W28" s="116"/>
      <c r="X28" s="52"/>
      <c r="Y28" s="53"/>
      <c r="Z28" s="54"/>
      <c r="AA28" s="1"/>
      <c r="AB28" s="1"/>
    </row>
    <row r="29" spans="1:28" ht="90" customHeight="1" x14ac:dyDescent="0.25">
      <c r="A29" s="38" t="str">
        <f t="shared" si="4"/>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5"/>
        <v/>
      </c>
      <c r="Q29" s="125"/>
      <c r="R29" s="49"/>
      <c r="S29" s="50"/>
      <c r="T29" s="50"/>
      <c r="U29" s="50"/>
      <c r="V29" s="51"/>
      <c r="W29" s="116"/>
      <c r="X29" s="52"/>
      <c r="Y29" s="53"/>
      <c r="Z29" s="54"/>
      <c r="AA29" s="1"/>
      <c r="AB29" s="1"/>
    </row>
    <row r="30" spans="1:28" ht="36.6" hidden="1" customHeight="1" x14ac:dyDescent="0.25">
      <c r="A30" s="38" t="str">
        <f t="shared" si="4"/>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5"/>
        <v/>
      </c>
      <c r="Q30" s="125"/>
      <c r="R30" s="49"/>
      <c r="S30" s="50"/>
      <c r="T30" s="50"/>
      <c r="U30" s="50"/>
      <c r="V30" s="51"/>
      <c r="W30" s="116"/>
      <c r="X30" s="52"/>
      <c r="Y30" s="53"/>
      <c r="Z30" s="54"/>
      <c r="AA30" s="1"/>
      <c r="AB30" s="1"/>
    </row>
    <row r="31" spans="1:28" ht="36.6" hidden="1" customHeight="1" x14ac:dyDescent="0.25">
      <c r="A31" s="38" t="str">
        <f t="shared" si="4"/>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5"/>
        <v/>
      </c>
      <c r="Q31" s="125"/>
      <c r="R31" s="49"/>
      <c r="S31" s="50"/>
      <c r="T31" s="50"/>
      <c r="U31" s="50"/>
      <c r="V31" s="51"/>
      <c r="W31" s="116"/>
      <c r="X31" s="52"/>
      <c r="Y31" s="53"/>
      <c r="Z31" s="54"/>
      <c r="AA31" s="1"/>
      <c r="AB31" s="1"/>
    </row>
    <row r="32" spans="1:28" ht="17.7" hidden="1" customHeight="1" x14ac:dyDescent="0.25">
      <c r="A32" s="38" t="str">
        <f t="shared" si="4"/>
        <v>Hide</v>
      </c>
      <c r="B32" s="245"/>
      <c r="C32" s="30" t="str">
        <f>'Chart 1'!C32</f>
        <v>Hide 3.6</v>
      </c>
      <c r="D32" s="335" t="str">
        <f>'Chart 1'!D32</f>
        <v>Hide</v>
      </c>
      <c r="E32" s="335"/>
      <c r="F32" s="335"/>
      <c r="G32" s="335"/>
      <c r="H32" s="335"/>
      <c r="I32" s="335"/>
      <c r="J32" s="335"/>
      <c r="K32" s="335"/>
      <c r="L32" s="335"/>
      <c r="M32" s="335"/>
      <c r="N32" s="335"/>
      <c r="O32" s="23"/>
      <c r="P32" s="31" t="str">
        <f t="shared" si="5"/>
        <v/>
      </c>
      <c r="Q32" s="31"/>
      <c r="R32" s="49"/>
      <c r="S32" s="50"/>
      <c r="T32" s="50"/>
      <c r="U32" s="50"/>
      <c r="V32" s="51"/>
      <c r="W32" s="116"/>
      <c r="X32" s="52"/>
      <c r="Y32" s="53"/>
      <c r="Z32" s="54"/>
      <c r="AA32" s="1"/>
      <c r="AB32" s="1"/>
    </row>
    <row r="33" spans="1:28" ht="17.7" hidden="1" customHeight="1" x14ac:dyDescent="0.25">
      <c r="A33" s="38" t="str">
        <f t="shared" si="4"/>
        <v>Hide</v>
      </c>
      <c r="B33" s="245"/>
      <c r="C33" s="30" t="str">
        <f>'Chart 1'!C33</f>
        <v>Hide 3.7</v>
      </c>
      <c r="D33" s="335" t="str">
        <f>'Chart 1'!D33</f>
        <v>Hide</v>
      </c>
      <c r="E33" s="335"/>
      <c r="F33" s="335"/>
      <c r="G33" s="335"/>
      <c r="H33" s="335"/>
      <c r="I33" s="335"/>
      <c r="J33" s="335"/>
      <c r="K33" s="335"/>
      <c r="L33" s="335"/>
      <c r="M33" s="335"/>
      <c r="N33" s="335"/>
      <c r="O33" s="23"/>
      <c r="P33" s="31" t="str">
        <f t="shared" si="5"/>
        <v/>
      </c>
      <c r="Q33" s="31"/>
      <c r="R33" s="49"/>
      <c r="S33" s="50"/>
      <c r="T33" s="50"/>
      <c r="U33" s="50"/>
      <c r="V33" s="51"/>
      <c r="W33" s="116"/>
      <c r="X33" s="52"/>
      <c r="Y33" s="53"/>
      <c r="Z33" s="54"/>
      <c r="AA33" s="1"/>
      <c r="AB33" s="1"/>
    </row>
    <row r="34" spans="1:28" ht="17.7" hidden="1" customHeight="1" x14ac:dyDescent="0.25">
      <c r="A34" s="38" t="str">
        <f t="shared" si="4"/>
        <v>Hide</v>
      </c>
      <c r="B34" s="245"/>
      <c r="C34" s="30" t="str">
        <f>'Chart 1'!C34</f>
        <v>Hide 3.8</v>
      </c>
      <c r="D34" s="335" t="str">
        <f>'Chart 1'!D34</f>
        <v>Hide</v>
      </c>
      <c r="E34" s="335"/>
      <c r="F34" s="335"/>
      <c r="G34" s="335"/>
      <c r="H34" s="335"/>
      <c r="I34" s="335"/>
      <c r="J34" s="335"/>
      <c r="K34" s="335"/>
      <c r="L34" s="335"/>
      <c r="M34" s="335"/>
      <c r="N34" s="335"/>
      <c r="O34" s="23"/>
      <c r="P34" s="31" t="str">
        <f t="shared" si="5"/>
        <v/>
      </c>
      <c r="Q34" s="31"/>
      <c r="R34" s="49"/>
      <c r="S34" s="50"/>
      <c r="T34" s="50"/>
      <c r="U34" s="50"/>
      <c r="V34" s="51"/>
      <c r="W34" s="116"/>
      <c r="X34" s="52"/>
      <c r="Y34" s="53"/>
      <c r="Z34" s="54"/>
      <c r="AA34" s="1"/>
      <c r="AB34" s="1"/>
    </row>
    <row r="35" spans="1:28"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8" ht="19.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8"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8" ht="15.6" x14ac:dyDescent="0.25">
      <c r="A38" s="38" t="e">
        <f>IF(#REF!="","",#REF!)</f>
        <v>#REF!</v>
      </c>
      <c r="B38" s="245"/>
      <c r="C38" s="358"/>
      <c r="D38" s="358"/>
      <c r="E38" s="358"/>
      <c r="F38" s="358"/>
      <c r="G38" s="358"/>
      <c r="H38" s="358"/>
      <c r="I38" s="358"/>
      <c r="J38" s="358"/>
      <c r="K38" s="358"/>
      <c r="L38" s="358"/>
      <c r="M38" s="358"/>
      <c r="N38" s="358"/>
      <c r="O38" s="358"/>
      <c r="R38" s="49"/>
      <c r="S38" s="50"/>
      <c r="T38" s="50"/>
      <c r="U38" s="50"/>
      <c r="V38" s="51"/>
      <c r="W38" s="116"/>
      <c r="X38" s="52"/>
      <c r="Y38" s="53"/>
      <c r="Z38" s="54"/>
    </row>
    <row r="39" spans="1:28" ht="15.6" x14ac:dyDescent="0.3">
      <c r="A39" s="38" t="e">
        <f>IF(#REF!="","",#REF!)</f>
        <v>#REF!</v>
      </c>
      <c r="C39" s="36" t="s">
        <v>296</v>
      </c>
      <c r="D39" s="351" t="str">
        <f>'Chart 1'!D39</f>
        <v>PROGRESS NOTES</v>
      </c>
      <c r="E39" s="352"/>
      <c r="F39" s="352"/>
      <c r="G39" s="352"/>
      <c r="H39" s="352"/>
      <c r="I39" s="352"/>
      <c r="J39" s="352"/>
      <c r="K39" s="352"/>
      <c r="L39" s="352"/>
      <c r="M39" s="352"/>
      <c r="N39" s="352"/>
      <c r="O39" s="252" t="s">
        <v>297</v>
      </c>
      <c r="P39" s="252" t="s">
        <v>298</v>
      </c>
      <c r="Q39" s="252" t="s">
        <v>299</v>
      </c>
    </row>
    <row r="40" spans="1:28" ht="150" customHeight="1" x14ac:dyDescent="0.25">
      <c r="A40" s="38" t="s">
        <v>315</v>
      </c>
      <c r="B40" s="245"/>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8" ht="90" customHeight="1" x14ac:dyDescent="0.25">
      <c r="A41" s="38" t="str">
        <f>IF($D38="","",$D38)</f>
        <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6">IF(O41="","",IF(O41="Yes","Met",IF(O41="No","Not met","N/A")))</f>
        <v/>
      </c>
      <c r="Q41" s="125"/>
    </row>
    <row r="42" spans="1:28"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6"/>
        <v/>
      </c>
      <c r="Q42" s="125"/>
    </row>
    <row r="43" spans="1:28" ht="36"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6"/>
        <v/>
      </c>
      <c r="Q43" s="125"/>
    </row>
    <row r="44" spans="1:28" ht="36"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6"/>
        <v/>
      </c>
      <c r="Q44" s="125"/>
    </row>
    <row r="45" spans="1:28" ht="18.75" customHeight="1" x14ac:dyDescent="0.25">
      <c r="A45" s="38" t="str">
        <f>IF($D41="","",$D41)</f>
        <v>Have all risk and safety issues in the member record been addressed and for member with identified risks, do progress notes document ongoing assessment, clinical monitoring, and intervention(s) that relate to the level of risk, when appropriate?</v>
      </c>
      <c r="B45" s="38" t="s">
        <v>326</v>
      </c>
      <c r="O45" s="1"/>
    </row>
    <row r="46" spans="1:28" ht="15.75" customHeight="1" x14ac:dyDescent="0.3">
      <c r="A46" s="38" t="e">
        <f>IF(#REF!="","",#REF!)</f>
        <v>#REF!</v>
      </c>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8" ht="150"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8"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7">IF(O48="","",IF(O48="Yes","Met",IF(O48="No","Not met","N/A")))</f>
        <v/>
      </c>
      <c r="Q48" s="125"/>
    </row>
    <row r="49" spans="1:17" ht="36"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7"/>
        <v/>
      </c>
      <c r="Q49" s="125"/>
    </row>
    <row r="50" spans="1:17" ht="16.95"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7"/>
        <v/>
      </c>
      <c r="Q50" s="31"/>
    </row>
    <row r="51" spans="1:17" ht="16.95"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7"/>
        <v/>
      </c>
      <c r="Q51" s="31"/>
    </row>
    <row r="52" spans="1:17" ht="22.5" customHeight="1" x14ac:dyDescent="0.25">
      <c r="A52" s="38" t="e">
        <f>IF(#REF!="","",#REF!)</f>
        <v>#REF!</v>
      </c>
      <c r="N52" s="37"/>
      <c r="O52" s="1"/>
      <c r="P52" s="1"/>
    </row>
    <row r="53" spans="1:17" ht="15.6" customHeight="1" x14ac:dyDescent="0.3">
      <c r="A53" s="38" t="e">
        <f>IF(#REF!="","",#REF!)</f>
        <v>#REF!</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
        <v>315</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IF($D93="","",$D93)</f>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ref="A56:A65" si="8">IF($D53="","",$D53)</f>
        <v xml:space="preserve">BILLING </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8"/>
        <v>Were all services provided while the member was outside of a Medi-Cal lock-out place of service (e.g., psych hospitalization, Institution for Mental Disease (IMD) juvenile hall*, jail)? If no, identify the services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9">IF(O57="","",IF(O57="Yes","Met",IF(O57="No","Not met","N/A")))</f>
        <v/>
      </c>
      <c r="Q57" s="125"/>
    </row>
    <row r="58" spans="1:17" ht="90" customHeight="1" x14ac:dyDescent="0.25">
      <c r="A58" s="38" t="str">
        <f t="shared" si="8"/>
        <v>Is there documentation of a valid allowable service for every claim billed within the review period?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9"/>
        <v/>
      </c>
      <c r="Q58" s="125"/>
    </row>
    <row r="59" spans="1:17" ht="36" hidden="1" customHeight="1" x14ac:dyDescent="0.25">
      <c r="A59" s="38" t="str">
        <f t="shared" si="8"/>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9" s="30" t="str">
        <f>'Chart 1'!C59</f>
        <v>Hide 7.6</v>
      </c>
      <c r="D59" s="335" t="str">
        <f>'Chart 1'!D59</f>
        <v>Hide</v>
      </c>
      <c r="E59" s="335"/>
      <c r="F59" s="335"/>
      <c r="G59" s="335"/>
      <c r="H59" s="335"/>
      <c r="I59" s="335"/>
      <c r="J59" s="335"/>
      <c r="K59" s="335"/>
      <c r="L59" s="335"/>
      <c r="M59" s="335"/>
      <c r="N59" s="335"/>
      <c r="O59" s="23"/>
      <c r="P59" s="31" t="str">
        <f t="shared" si="9"/>
        <v/>
      </c>
      <c r="Q59" s="125"/>
    </row>
    <row r="60" spans="1:17" ht="36" hidden="1" customHeight="1" x14ac:dyDescent="0.25">
      <c r="A60" s="38" t="str">
        <f t="shared" si="8"/>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60" s="30" t="str">
        <f>'Chart 1'!C60</f>
        <v>Hide 7.7</v>
      </c>
      <c r="D60" s="335" t="str">
        <f>'Chart 1'!D60</f>
        <v>Hide</v>
      </c>
      <c r="E60" s="335"/>
      <c r="F60" s="335"/>
      <c r="G60" s="335"/>
      <c r="H60" s="335"/>
      <c r="I60" s="335"/>
      <c r="J60" s="335"/>
      <c r="K60" s="335"/>
      <c r="L60" s="335"/>
      <c r="M60" s="335"/>
      <c r="N60" s="335"/>
      <c r="O60" s="23"/>
      <c r="P60" s="31" t="str">
        <f t="shared" si="9"/>
        <v/>
      </c>
      <c r="Q60" s="125"/>
    </row>
    <row r="61" spans="1:17" ht="36.6" hidden="1" customHeight="1" x14ac:dyDescent="0.25">
      <c r="A61" s="38" t="str">
        <f t="shared" si="8"/>
        <v>Do individual and/or group progress notes with multiple providers clearly identify the number of providers and the specific involvement and interventions of each provider? If no, identify the claims in the Services Addendum.</v>
      </c>
      <c r="C61" s="30" t="str">
        <f>'Chart 1'!C61</f>
        <v>Hide 7.8</v>
      </c>
      <c r="D61" s="335" t="str">
        <f>'Chart 1'!D61</f>
        <v>Hide</v>
      </c>
      <c r="E61" s="335"/>
      <c r="F61" s="335"/>
      <c r="G61" s="335"/>
      <c r="H61" s="335"/>
      <c r="I61" s="335"/>
      <c r="J61" s="335"/>
      <c r="K61" s="335"/>
      <c r="L61" s="335"/>
      <c r="M61" s="335"/>
      <c r="N61" s="335"/>
      <c r="O61" s="23"/>
      <c r="P61" s="31" t="str">
        <f t="shared" si="9"/>
        <v/>
      </c>
      <c r="Q61" s="125"/>
    </row>
    <row r="62" spans="1:17" ht="36.6" hidden="1" customHeight="1" x14ac:dyDescent="0.25">
      <c r="A62" s="38" t="str">
        <f t="shared" si="8"/>
        <v>Hide</v>
      </c>
      <c r="C62" s="30" t="str">
        <f>'Chart 1'!C62</f>
        <v>Hide 7.9</v>
      </c>
      <c r="D62" s="335" t="str">
        <f>'Chart 1'!D62</f>
        <v>Hide</v>
      </c>
      <c r="E62" s="335"/>
      <c r="F62" s="335"/>
      <c r="G62" s="335"/>
      <c r="H62" s="335"/>
      <c r="I62" s="335"/>
      <c r="J62" s="335"/>
      <c r="K62" s="335"/>
      <c r="L62" s="335"/>
      <c r="M62" s="335"/>
      <c r="N62" s="335"/>
      <c r="O62" s="23"/>
      <c r="P62" s="31" t="str">
        <f t="shared" si="9"/>
        <v/>
      </c>
      <c r="Q62" s="125"/>
    </row>
    <row r="63" spans="1:17" ht="33" hidden="1" customHeight="1" x14ac:dyDescent="0.25">
      <c r="A63" s="38" t="str">
        <f t="shared" si="8"/>
        <v>Hide</v>
      </c>
      <c r="C63" s="30" t="str">
        <f>'Chart 1'!C63</f>
        <v>Hide 7.10.</v>
      </c>
      <c r="D63" s="335" t="str">
        <f>'Chart 1'!D63</f>
        <v>Hide</v>
      </c>
      <c r="E63" s="335"/>
      <c r="F63" s="335"/>
      <c r="G63" s="335"/>
      <c r="H63" s="335"/>
      <c r="I63" s="335"/>
      <c r="J63" s="335"/>
      <c r="K63" s="335"/>
      <c r="L63" s="335"/>
      <c r="M63" s="335"/>
      <c r="N63" s="335"/>
      <c r="O63" s="23"/>
      <c r="P63" s="31" t="str">
        <f t="shared" si="9"/>
        <v/>
      </c>
      <c r="Q63" s="125"/>
    </row>
    <row r="64" spans="1:17" ht="33" hidden="1" customHeight="1" x14ac:dyDescent="0.25">
      <c r="A64" s="38" t="str">
        <f t="shared" si="8"/>
        <v>Hide</v>
      </c>
      <c r="C64" s="30" t="str">
        <f>'Chart 1'!C64</f>
        <v>Hide 7.11</v>
      </c>
      <c r="D64" s="335" t="str">
        <f>'Chart 1'!D64</f>
        <v>Hide</v>
      </c>
      <c r="E64" s="335"/>
      <c r="F64" s="335"/>
      <c r="G64" s="335"/>
      <c r="H64" s="335"/>
      <c r="I64" s="335"/>
      <c r="J64" s="335"/>
      <c r="K64" s="335"/>
      <c r="L64" s="335"/>
      <c r="M64" s="335"/>
      <c r="N64" s="335"/>
      <c r="O64" s="23"/>
      <c r="P64" s="31" t="str">
        <f t="shared" si="9"/>
        <v/>
      </c>
      <c r="Q64" s="125"/>
    </row>
    <row r="65" spans="1:17" ht="18.600000000000001" hidden="1" customHeight="1" x14ac:dyDescent="0.25">
      <c r="A65" s="38" t="str">
        <f t="shared" si="8"/>
        <v>Hide</v>
      </c>
      <c r="C65" s="68" t="str">
        <f>'Chart 1'!C65</f>
        <v>Hide 7.12</v>
      </c>
      <c r="D65" s="335" t="str">
        <f>'Chart 1'!D65</f>
        <v>Hide</v>
      </c>
      <c r="E65" s="335"/>
      <c r="F65" s="335"/>
      <c r="G65" s="335"/>
      <c r="H65" s="335"/>
      <c r="I65" s="335"/>
      <c r="J65" s="335"/>
      <c r="K65" s="335"/>
      <c r="L65" s="335"/>
      <c r="M65" s="335"/>
      <c r="N65" s="335"/>
      <c r="O65" s="23"/>
      <c r="P65" s="31" t="str">
        <f t="shared" si="9"/>
        <v/>
      </c>
      <c r="Q65" s="31"/>
    </row>
    <row r="66" spans="1:17" ht="14.4" customHeight="1" x14ac:dyDescent="0.25">
      <c r="A66" s="38" t="str">
        <f>IF($D65="","",$D65)</f>
        <v>Hide</v>
      </c>
      <c r="P66" s="1"/>
    </row>
    <row r="67" spans="1:17" ht="15.6" customHeight="1" x14ac:dyDescent="0.3">
      <c r="A67" s="38" t="e">
        <f>IF(#REF!="","",#REF!)</f>
        <v>#REF!</v>
      </c>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
        <v>315</v>
      </c>
      <c r="B68" s="245"/>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10">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10"/>
        <v/>
      </c>
      <c r="Q70" s="125"/>
    </row>
    <row r="71" spans="1:17" x14ac:dyDescent="0.25">
      <c r="A71" s="38" t="e">
        <f>IF(#REF!="","",#REF!)</f>
        <v>#REF!</v>
      </c>
      <c r="P71" s="1"/>
    </row>
    <row r="72" spans="1:17" ht="15.6" customHeight="1" x14ac:dyDescent="0.3">
      <c r="A72" s="38" t="e">
        <f>IF(#REF!="","",#REF!)</f>
        <v>#REF!</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
        <v>315</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IF($D66="","",$D66)</f>
        <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1">IF(O74="","",IF(O74="Yes","Met",IF(O74="No","Not met","N/A")))</f>
        <v/>
      </c>
      <c r="Q74" s="125"/>
    </row>
    <row r="75" spans="1:17" ht="90" customHeight="1" x14ac:dyDescent="0.25">
      <c r="A75" s="38" t="str">
        <f>IF($D72="","",$D72)</f>
        <v>NALTREXONE SERVICES</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1"/>
        <v/>
      </c>
      <c r="Q75" s="125"/>
    </row>
    <row r="76" spans="1:17" ht="19.5" customHeight="1" x14ac:dyDescent="0.25">
      <c r="C76" s="83"/>
      <c r="D76" s="83"/>
      <c r="E76" s="83"/>
      <c r="F76" s="83"/>
      <c r="G76" s="83"/>
      <c r="H76" s="83"/>
      <c r="I76" s="83"/>
      <c r="J76" s="83"/>
      <c r="K76" s="83"/>
      <c r="L76" s="83"/>
      <c r="M76" s="83"/>
      <c r="N76" s="83"/>
      <c r="O76" s="83"/>
      <c r="P76" s="83"/>
    </row>
    <row r="77" spans="1:17" ht="15.6" customHeight="1" x14ac:dyDescent="0.3">
      <c r="A77" s="38" t="e">
        <f>IF(#REF!="","",#REF!)</f>
        <v>#REF!</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
        <v>315</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34.950000000000003" hidden="1" customHeight="1" x14ac:dyDescent="0.25">
      <c r="A79" s="38" t="str">
        <f>IF($D100="","",$D100)</f>
        <v/>
      </c>
      <c r="C79" s="68" t="str">
        <f>'Chart 1'!C79</f>
        <v>Hide 10.2</v>
      </c>
      <c r="D79" s="335" t="str">
        <f>'Chart 1'!D79</f>
        <v>Hide</v>
      </c>
      <c r="E79" s="335"/>
      <c r="F79" s="335"/>
      <c r="G79" s="335"/>
      <c r="H79" s="335"/>
      <c r="I79" s="335"/>
      <c r="J79" s="335"/>
      <c r="K79" s="335"/>
      <c r="L79" s="335"/>
      <c r="M79" s="335"/>
      <c r="N79" s="335"/>
      <c r="O79" s="23"/>
      <c r="P79" s="31" t="str">
        <f t="shared" ref="P79:P80" si="12">IF(O79="","",IF(O79="Yes","Met",IF(O79="No","Not met","N/A")))</f>
        <v/>
      </c>
      <c r="Q79" s="125"/>
    </row>
    <row r="80" spans="1:17" ht="16.2" hidden="1" customHeight="1" x14ac:dyDescent="0.25">
      <c r="A80" s="38" t="str">
        <f>IF($D77="","",$D77)</f>
        <v>RECOVERY SERVICES</v>
      </c>
      <c r="C80" s="68" t="str">
        <f>'Chart 1'!C80</f>
        <v>Hide 10.3</v>
      </c>
      <c r="D80" s="335" t="str">
        <f>'Chart 1'!D80</f>
        <v>Hide</v>
      </c>
      <c r="E80" s="335"/>
      <c r="F80" s="335"/>
      <c r="G80" s="335"/>
      <c r="H80" s="335"/>
      <c r="I80" s="335"/>
      <c r="J80" s="335"/>
      <c r="K80" s="335"/>
      <c r="L80" s="335"/>
      <c r="M80" s="335"/>
      <c r="N80" s="335"/>
      <c r="O80" s="23"/>
      <c r="P80" s="31" t="str">
        <f t="shared" si="12"/>
        <v/>
      </c>
      <c r="Q80" s="31"/>
    </row>
    <row r="81" spans="1:17" ht="14.4" customHeight="1" x14ac:dyDescent="0.25">
      <c r="A81" s="38" t="str">
        <f>IF($D80="","",$D80)</f>
        <v>Hide</v>
      </c>
    </row>
    <row r="82" spans="1:17" ht="15.6" customHeight="1" x14ac:dyDescent="0.3">
      <c r="A82" s="38" t="e">
        <f>IF(#REF!="","",#REF!)</f>
        <v>#REF!</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
        <v>315</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IF($D81="","",$D81)</f>
        <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ht="21.75" customHeight="1" x14ac:dyDescent="0.25">
      <c r="A85" s="38" t="str">
        <f>IF($D84="","",$D84)</f>
        <v>Are required elements for a relevant care plan found within the member record (i.e.: progress note)?</v>
      </c>
    </row>
    <row r="86" spans="1:17" ht="15.6" customHeight="1" x14ac:dyDescent="0.3">
      <c r="A86" s="38" t="e">
        <f>IF(#REF!="","",#REF!)</f>
        <v>#REF!</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s">
        <v>315</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e">
        <f>IF(#REF!="","",#REF!)</f>
        <v>#REF!</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3">IF(O88="","",IF(O88="Yes","Met",IF(O88="No","Not met","N/A")))</f>
        <v/>
      </c>
      <c r="Q88" s="125"/>
    </row>
    <row r="89" spans="1:17" ht="90" customHeight="1" x14ac:dyDescent="0.25">
      <c r="A89" s="38" t="str">
        <f t="shared" ref="A89:A92" si="14">IF($D86="","",$D86)</f>
        <v>PERINATAL SERVICES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3"/>
        <v/>
      </c>
      <c r="Q89" s="125"/>
    </row>
    <row r="90" spans="1:17" ht="90" customHeight="1" x14ac:dyDescent="0.25">
      <c r="A90" s="38" t="str">
        <f t="shared" si="14"/>
        <v>Do services rendered address treatment and recovery issues specific to pregnant and postpartum women such as relationships, sexual and physical abuse, and development of parenting skills?</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3"/>
        <v/>
      </c>
      <c r="Q90" s="125"/>
    </row>
    <row r="91" spans="1:17" ht="90" customHeight="1" x14ac:dyDescent="0.25">
      <c r="A91" s="38" t="str">
        <f t="shared" si="14"/>
        <v>Does the medical documentation substantiate the member's pregnancy and is the last day of pregnancy documented in the member's record?</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3"/>
        <v/>
      </c>
      <c r="Q91" s="125"/>
    </row>
    <row r="92" spans="1:17" ht="33.6" hidden="1" customHeight="1" x14ac:dyDescent="0.25">
      <c r="A92" s="38" t="str">
        <f t="shared" si="14"/>
        <v>Are required elements for a relevant care plan found within the member record (ie: progress note)?</v>
      </c>
      <c r="C92" s="68" t="str">
        <f>'Chart 1'!C92</f>
        <v>Hide 12.6</v>
      </c>
      <c r="D92" s="335" t="str">
        <f>'Chart 1'!D92</f>
        <v>Hide</v>
      </c>
      <c r="E92" s="335"/>
      <c r="F92" s="335"/>
      <c r="G92" s="335"/>
      <c r="H92" s="335"/>
      <c r="I92" s="335"/>
      <c r="J92" s="335"/>
      <c r="K92" s="335"/>
      <c r="L92" s="335"/>
      <c r="M92" s="335"/>
      <c r="N92" s="335"/>
      <c r="O92" s="23"/>
      <c r="P92" s="31" t="str">
        <f t="shared" si="13"/>
        <v/>
      </c>
      <c r="Q92" s="125"/>
    </row>
    <row r="93" spans="1:17" ht="21.75" customHeight="1"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35.4"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5">IF(O96="","",IF(O96="Yes","Met",IF(O96="No","Not met","N/A")))</f>
        <v/>
      </c>
      <c r="Q96" s="125"/>
    </row>
    <row r="97" spans="1:17" ht="35.4"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5"/>
        <v/>
      </c>
      <c r="Q97" s="125"/>
    </row>
    <row r="98" spans="1:17" ht="18"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5"/>
        <v/>
      </c>
      <c r="Q98" s="31"/>
    </row>
    <row r="99" spans="1:17" ht="18"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5"/>
        <v/>
      </c>
      <c r="Q99" s="31"/>
    </row>
    <row r="100" spans="1:17" ht="25.5" customHeight="1" x14ac:dyDescent="0.25">
      <c r="A100" s="38" t="str">
        <f>IF($D75="","",$D75)</f>
        <v>Naltrexone services: Are there at least two face-to-face counseling sessions with a therapist or counselor every 30-day period?</v>
      </c>
    </row>
    <row r="101" spans="1:17" x14ac:dyDescent="0.25">
      <c r="A101" s="38" t="e">
        <f>IF(#REF!="","",#REF!)</f>
        <v>#REF!</v>
      </c>
    </row>
    <row r="102" spans="1:17" x14ac:dyDescent="0.25">
      <c r="A102" s="38" t="e">
        <f>IF(#REF!="","",#REF!)</f>
        <v>#REF!</v>
      </c>
    </row>
    <row r="103" spans="1:17" ht="60" x14ac:dyDescent="0.25">
      <c r="A103" s="38" t="s">
        <v>315</v>
      </c>
    </row>
  </sheetData>
  <sheetProtection algorithmName="SHA-512" hashValue="ZtVPOyuoWyBueTGgjYEknD0jXuNg1mnaUKKcYpBN4q6J5Ie7cnQGTk+aDUhbrje6qHAfbzaUs7liFnbhdb8DgQ==" saltValue="wf8DOKcwZP/OBwDncmxSSw==" spinCount="100000" sheet="1" formatCells="0" formatColumns="0" formatRows="0" selectLockedCells="1"/>
  <mergeCells count="93">
    <mergeCell ref="O4:P4"/>
    <mergeCell ref="L4:M4"/>
    <mergeCell ref="E4:G4"/>
    <mergeCell ref="D21:N21"/>
    <mergeCell ref="D22:N22"/>
    <mergeCell ref="E5:G5"/>
    <mergeCell ref="L5:M5"/>
    <mergeCell ref="D20:N20"/>
    <mergeCell ref="D14:N14"/>
    <mergeCell ref="D17:N17"/>
    <mergeCell ref="D18:N18"/>
    <mergeCell ref="D19:N19"/>
    <mergeCell ref="D8:N8"/>
    <mergeCell ref="D9:N9"/>
    <mergeCell ref="D10:N10"/>
    <mergeCell ref="D11:N11"/>
    <mergeCell ref="D67:N67"/>
    <mergeCell ref="D55:N55"/>
    <mergeCell ref="D59:N59"/>
    <mergeCell ref="D60:N60"/>
    <mergeCell ref="D96:N96"/>
    <mergeCell ref="D69:N69"/>
    <mergeCell ref="D86:N86"/>
    <mergeCell ref="D87:N87"/>
    <mergeCell ref="D88:N88"/>
    <mergeCell ref="D92:N92"/>
    <mergeCell ref="D77:N77"/>
    <mergeCell ref="D78:N78"/>
    <mergeCell ref="D68:N68"/>
    <mergeCell ref="D72:N72"/>
    <mergeCell ref="D73:N73"/>
    <mergeCell ref="D74:N74"/>
    <mergeCell ref="D12:N12"/>
    <mergeCell ref="D13:N13"/>
    <mergeCell ref="D15:N15"/>
    <mergeCell ref="D75:N75"/>
    <mergeCell ref="D97:N97"/>
    <mergeCell ref="D31:N31"/>
    <mergeCell ref="D32:N32"/>
    <mergeCell ref="D33:N33"/>
    <mergeCell ref="D34:N34"/>
    <mergeCell ref="C38:O38"/>
    <mergeCell ref="D39:N39"/>
    <mergeCell ref="D40:N40"/>
    <mergeCell ref="D41:N41"/>
    <mergeCell ref="D36:N36"/>
    <mergeCell ref="D37:N37"/>
    <mergeCell ref="D46:N46"/>
    <mergeCell ref="C1:G1"/>
    <mergeCell ref="I1:L1"/>
    <mergeCell ref="N1:P1"/>
    <mergeCell ref="C2:G2"/>
    <mergeCell ref="I2:L2"/>
    <mergeCell ref="D99:N99"/>
    <mergeCell ref="D94:N94"/>
    <mergeCell ref="D98:N98"/>
    <mergeCell ref="D95:N95"/>
    <mergeCell ref="D70:N70"/>
    <mergeCell ref="D84:N84"/>
    <mergeCell ref="D79:N79"/>
    <mergeCell ref="D80:N80"/>
    <mergeCell ref="D82:N82"/>
    <mergeCell ref="D83:N83"/>
    <mergeCell ref="D89:N89"/>
    <mergeCell ref="D90:N90"/>
    <mergeCell ref="D91:N91"/>
    <mergeCell ref="D54:N54"/>
    <mergeCell ref="D30:N30"/>
    <mergeCell ref="D26:N26"/>
    <mergeCell ref="D27:N27"/>
    <mergeCell ref="D28:N28"/>
    <mergeCell ref="D29:N29"/>
    <mergeCell ref="D44:N44"/>
    <mergeCell ref="D48:N48"/>
    <mergeCell ref="D42:N42"/>
    <mergeCell ref="D43:N43"/>
    <mergeCell ref="D47:N47"/>
    <mergeCell ref="R7:Z7"/>
    <mergeCell ref="O5:P5"/>
    <mergeCell ref="D65:N65"/>
    <mergeCell ref="D56:N56"/>
    <mergeCell ref="D57:N57"/>
    <mergeCell ref="D58:N58"/>
    <mergeCell ref="D51:N51"/>
    <mergeCell ref="D64:N64"/>
    <mergeCell ref="D62:N62"/>
    <mergeCell ref="D63:N63"/>
    <mergeCell ref="D49:N49"/>
    <mergeCell ref="D50:N50"/>
    <mergeCell ref="D23:N23"/>
    <mergeCell ref="D24:N24"/>
    <mergeCell ref="D61:N61"/>
    <mergeCell ref="D53:N53"/>
  </mergeCells>
  <phoneticPr fontId="15" type="noConversion"/>
  <conditionalFormatting sqref="P1:P3 P6:P1048576 Q8:Q15 Q17:Q24 Q26:Q34 Q36:Q37 Q39:Q44 Q46:Q51 Q53:Q65 Q67:Q70 Q72:Q75 Q77:Q80 Q82:Q84 Q86:Q92 Q94:Q99">
    <cfRule type="containsText" dxfId="38" priority="1" operator="containsText" text="Fail">
      <formula>NOT(ISERROR(SEARCH("Fail",P1)))</formula>
    </cfRule>
  </conditionalFormatting>
  <conditionalFormatting sqref="AM9">
    <cfRule type="containsText" dxfId="37" priority="16"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C8528055-9686-42AE-A0E0-F181BC85583A}">
      <formula1>"Yes,No,N/A"</formula1>
    </dataValidation>
    <dataValidation type="date" operator="greaterThan" allowBlank="1" showInputMessage="1" showErrorMessage="1" sqref="V9:V38" xr:uid="{9E43D71E-75E8-46CC-9091-BBE29D961A06}">
      <formula1>36526</formula1>
    </dataValidation>
    <dataValidation type="list" allowBlank="1" showInputMessage="1" showErrorMessage="1" sqref="X9:X38" xr:uid="{54F2E1C1-425D-41BD-80AD-1F6236E1D0E6}">
      <formula1>Corrected_Codes</formula1>
    </dataValidation>
    <dataValidation type="list" allowBlank="1" showInputMessage="1" showErrorMessage="1" sqref="Y9:Y38" xr:uid="{26C4DA73-4CCF-4102-BE15-61D25AC77ABD}">
      <formula1>Disallowance_Codes</formula1>
    </dataValidation>
  </dataValidations>
  <pageMargins left="0.24" right="0.25" top="1.2" bottom="0.63" header="0.38" footer="0.25"/>
  <pageSetup scale="25" fitToHeight="0" orientation="portrait" r:id="rId1"/>
  <headerFooter alignWithMargins="0"/>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DA3DB-9EED-4C9E-9D49-C9A0B73B22A1}">
  <sheetPr codeName="Sheet5">
    <tabColor theme="3" tint="0.39997558519241921"/>
    <pageSetUpPr fitToPage="1"/>
  </sheetPr>
  <dimension ref="A1:AM10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664062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bestFit="1" customWidth="1"/>
    <col min="22" max="22" width="14.33203125" style="1" bestFit="1" customWidth="1"/>
    <col min="23" max="23" width="13.6640625" style="1" customWidth="1"/>
    <col min="24" max="24" width="25" style="1" customWidth="1"/>
    <col min="25" max="25" width="31.6640625" style="11" customWidth="1"/>
    <col min="26" max="26" width="51.6640625" customWidth="1"/>
    <col min="28" max="28" width="25" customWidth="1"/>
    <col min="29" max="29" width="40.44140625" style="1" customWidth="1"/>
    <col min="30"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X1" s="114"/>
      <c r="Y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X2" s="114"/>
      <c r="Y2" s="114"/>
    </row>
    <row r="3" spans="1:39" s="109" customFormat="1" ht="18" customHeight="1" x14ac:dyDescent="0.25">
      <c r="A3" s="115"/>
      <c r="C3" s="110"/>
      <c r="X3" s="114"/>
      <c r="Y3" s="114"/>
    </row>
    <row r="4" spans="1:39" s="109" customFormat="1" ht="44.4" customHeight="1" x14ac:dyDescent="0.25">
      <c r="A4" s="115"/>
      <c r="C4" s="111" t="s">
        <v>291</v>
      </c>
      <c r="E4" s="345" t="str">
        <f>'Chart 1'!E4</f>
        <v>SmartCare Client ID#</v>
      </c>
      <c r="F4" s="346"/>
      <c r="G4" s="347"/>
      <c r="I4" s="113" t="s">
        <v>292</v>
      </c>
      <c r="J4" s="113" t="s">
        <v>293</v>
      </c>
      <c r="L4" s="345" t="s">
        <v>10</v>
      </c>
      <c r="M4" s="347"/>
      <c r="O4" s="345" t="s">
        <v>12</v>
      </c>
      <c r="P4" s="347"/>
      <c r="X4" s="114"/>
      <c r="Y4" s="114"/>
    </row>
    <row r="5" spans="1:39" s="109" customFormat="1" ht="18" customHeight="1" x14ac:dyDescent="0.25">
      <c r="A5" s="115"/>
      <c r="C5" s="112">
        <v>3</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c r="Y5" s="114"/>
    </row>
    <row r="6" spans="1:39" x14ac:dyDescent="0.25">
      <c r="C6" s="24"/>
      <c r="D6" s="26"/>
      <c r="E6" s="25"/>
      <c r="F6" s="25"/>
      <c r="G6" s="25"/>
      <c r="H6" s="25"/>
      <c r="I6" s="25"/>
      <c r="J6" s="25"/>
      <c r="K6" s="25"/>
      <c r="L6" s="25"/>
      <c r="M6" s="25"/>
      <c r="N6" s="25"/>
      <c r="O6" s="25"/>
      <c r="U6" s="5"/>
      <c r="V6" s="5"/>
      <c r="W6" s="118">
        <f>SUMIF(Y9:Y38,"B*",W9:W38)</f>
        <v>0</v>
      </c>
      <c r="X6" s="7"/>
      <c r="Y6" s="7"/>
      <c r="Z6" s="5"/>
      <c r="AA6" s="1"/>
      <c r="AB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c r="AB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c r="AB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21"/>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21"/>
      <c r="X10" s="52"/>
      <c r="Y10" s="53"/>
      <c r="Z10" s="54"/>
      <c r="AA10" s="1"/>
      <c r="AB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21"/>
      <c r="X11" s="52"/>
      <c r="Y11" s="53"/>
      <c r="Z11" s="54"/>
      <c r="AA11" s="1"/>
      <c r="AB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21"/>
      <c r="X12" s="52"/>
      <c r="Y12" s="53"/>
      <c r="Z12" s="54"/>
      <c r="AA12" s="1"/>
      <c r="AB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21"/>
      <c r="X13" s="52"/>
      <c r="Y13" s="53"/>
      <c r="Z13" s="54"/>
      <c r="AA13" s="1"/>
      <c r="AB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21"/>
      <c r="X14" s="52"/>
      <c r="Y14" s="53"/>
      <c r="Z14" s="54"/>
      <c r="AA14" s="1"/>
      <c r="AB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21"/>
      <c r="X15" s="52"/>
      <c r="Y15" s="53"/>
      <c r="Z15" s="54"/>
      <c r="AA15" s="1"/>
      <c r="AB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21"/>
      <c r="X16" s="52"/>
      <c r="Y16" s="53"/>
      <c r="Z16" s="54"/>
      <c r="AA16" s="1"/>
      <c r="AB16" s="1"/>
    </row>
    <row r="17" spans="1:28"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21"/>
      <c r="X17" s="52"/>
      <c r="Y17" s="53"/>
      <c r="Z17" s="54"/>
      <c r="AA17" s="1"/>
      <c r="AB17" s="1"/>
    </row>
    <row r="18" spans="1:28"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21"/>
      <c r="X18" s="52"/>
      <c r="Y18" s="53"/>
      <c r="Z18" s="54"/>
      <c r="AA18" s="1"/>
      <c r="AB18" s="1"/>
    </row>
    <row r="19" spans="1:28"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21"/>
      <c r="X19" s="52"/>
      <c r="Y19" s="53"/>
      <c r="Z19" s="54"/>
      <c r="AA19" s="1"/>
      <c r="AB19" s="1"/>
    </row>
    <row r="20" spans="1:28"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21"/>
      <c r="X20" s="52"/>
      <c r="Y20" s="53"/>
      <c r="Z20" s="54"/>
      <c r="AA20" s="1"/>
      <c r="AB20" s="1"/>
    </row>
    <row r="21" spans="1:28"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21"/>
      <c r="X21" s="52"/>
      <c r="Y21" s="53"/>
      <c r="Z21" s="54"/>
      <c r="AA21" s="1"/>
      <c r="AB21" s="1"/>
    </row>
    <row r="22" spans="1:28"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21"/>
      <c r="X22" s="52"/>
      <c r="Y22" s="53"/>
      <c r="Z22" s="54"/>
      <c r="AA22" s="1"/>
      <c r="AB22" s="1"/>
    </row>
    <row r="23" spans="1:28"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21"/>
      <c r="X23" s="52"/>
      <c r="Y23" s="53"/>
      <c r="Z23" s="54"/>
      <c r="AA23" s="1"/>
      <c r="AB23" s="1"/>
    </row>
    <row r="24" spans="1:28" ht="31.2"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21"/>
      <c r="X24" s="52"/>
      <c r="Y24" s="53"/>
      <c r="Z24" s="54"/>
      <c r="AA24" s="1"/>
      <c r="AB24" s="1"/>
    </row>
    <row r="25" spans="1:28" ht="15.6" x14ac:dyDescent="0.25">
      <c r="A25" s="38" t="e">
        <f>IF(#REF!="","",#REF!)</f>
        <v>#REF!</v>
      </c>
      <c r="C25" s="33"/>
      <c r="D25" s="34"/>
      <c r="E25" s="35"/>
      <c r="F25" s="35"/>
      <c r="G25" s="35"/>
      <c r="H25" s="35"/>
      <c r="I25" s="35"/>
      <c r="J25" s="35"/>
      <c r="K25" s="35"/>
      <c r="L25" s="35"/>
      <c r="M25" s="35"/>
      <c r="N25" s="35"/>
      <c r="O25" s="35"/>
      <c r="R25" s="49"/>
      <c r="S25" s="50"/>
      <c r="T25" s="50"/>
      <c r="U25" s="50"/>
      <c r="V25" s="51"/>
      <c r="W25" s="121"/>
      <c r="X25" s="52"/>
      <c r="Y25" s="53"/>
      <c r="Z25" s="54"/>
      <c r="AA25" s="1"/>
      <c r="AB25" s="1"/>
    </row>
    <row r="26" spans="1:28" ht="19.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21"/>
      <c r="X26" s="52"/>
      <c r="Y26" s="53"/>
      <c r="Z26" s="54"/>
      <c r="AA26" s="1"/>
      <c r="AB26" s="1"/>
    </row>
    <row r="27" spans="1:28"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21"/>
      <c r="X27" s="52"/>
      <c r="Y27" s="53"/>
      <c r="Z27" s="54"/>
      <c r="AA27" s="1"/>
      <c r="AB27" s="1"/>
    </row>
    <row r="28" spans="1:28"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21"/>
      <c r="X28" s="52"/>
      <c r="Y28" s="53"/>
      <c r="Z28" s="54"/>
      <c r="AA28" s="1"/>
      <c r="AB28" s="1"/>
    </row>
    <row r="29" spans="1:28"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21"/>
      <c r="X29" s="52"/>
      <c r="Y29" s="53"/>
      <c r="Z29" s="54"/>
      <c r="AA29" s="1"/>
      <c r="AB29" s="1"/>
    </row>
    <row r="30" spans="1:28" ht="38.4"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21"/>
      <c r="X30" s="52"/>
      <c r="Y30" s="53"/>
      <c r="Z30" s="54"/>
      <c r="AA30" s="1"/>
      <c r="AB30" s="1"/>
    </row>
    <row r="31" spans="1:28" ht="38.4"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21"/>
      <c r="X31" s="52"/>
      <c r="Y31" s="53"/>
      <c r="Z31" s="54"/>
      <c r="AA31" s="1"/>
      <c r="AB31" s="1"/>
    </row>
    <row r="32" spans="1:28" ht="21"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21"/>
      <c r="X32" s="52"/>
      <c r="Y32" s="53"/>
      <c r="Z32" s="54"/>
      <c r="AA32" s="1"/>
      <c r="AB32" s="1"/>
    </row>
    <row r="33" spans="1:28" ht="21"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21"/>
      <c r="X33" s="52"/>
      <c r="Y33" s="53"/>
      <c r="Z33" s="54"/>
      <c r="AA33" s="1"/>
      <c r="AB33" s="1"/>
    </row>
    <row r="34" spans="1:28" ht="21"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21"/>
      <c r="X34" s="52"/>
      <c r="Y34" s="53"/>
      <c r="Z34" s="54"/>
      <c r="AA34" s="1"/>
      <c r="AB34" s="1"/>
    </row>
    <row r="35" spans="1:28" ht="15.6" x14ac:dyDescent="0.25">
      <c r="A35" s="38" t="e">
        <f>IF(#REF!="","",#REF!)</f>
        <v>#REF!</v>
      </c>
      <c r="C35" s="33"/>
      <c r="D35" s="34"/>
      <c r="E35" s="35"/>
      <c r="F35" s="35"/>
      <c r="G35" s="35"/>
      <c r="H35" s="35"/>
      <c r="I35" s="35"/>
      <c r="J35" s="35"/>
      <c r="K35" s="35"/>
      <c r="L35" s="35"/>
      <c r="M35" s="35"/>
      <c r="N35" s="35"/>
      <c r="O35" s="35"/>
      <c r="R35" s="49"/>
      <c r="S35" s="50"/>
      <c r="T35" s="50"/>
      <c r="U35" s="50"/>
      <c r="V35" s="51"/>
      <c r="W35" s="121"/>
      <c r="X35" s="52"/>
      <c r="Y35" s="53"/>
      <c r="Z35" s="54"/>
    </row>
    <row r="36" spans="1:28" ht="19.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21"/>
      <c r="X36" s="52"/>
      <c r="Y36" s="53"/>
      <c r="Z36" s="54"/>
    </row>
    <row r="37" spans="1:28"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21"/>
      <c r="X37" s="52"/>
      <c r="Y37" s="53"/>
      <c r="Z37" s="54"/>
    </row>
    <row r="38" spans="1:28" ht="15.6" x14ac:dyDescent="0.25">
      <c r="A38" s="38" t="e">
        <f>IF(#REF!="","",#REF!)</f>
        <v>#REF!</v>
      </c>
      <c r="B38" s="245"/>
      <c r="C38" s="358"/>
      <c r="D38" s="358"/>
      <c r="E38" s="358"/>
      <c r="F38" s="358"/>
      <c r="G38" s="358"/>
      <c r="H38" s="358"/>
      <c r="I38" s="358"/>
      <c r="J38" s="358"/>
      <c r="K38" s="358"/>
      <c r="L38" s="358"/>
      <c r="M38" s="358"/>
      <c r="N38" s="358"/>
      <c r="O38" s="358"/>
      <c r="R38" s="49"/>
      <c r="S38" s="50"/>
      <c r="T38" s="50"/>
      <c r="U38" s="50"/>
      <c r="V38" s="51"/>
      <c r="W38" s="121"/>
      <c r="X38" s="52"/>
      <c r="Y38" s="53"/>
      <c r="Z38" s="54"/>
    </row>
    <row r="39" spans="1:28" ht="15.6" x14ac:dyDescent="0.3">
      <c r="A39" s="38" t="e">
        <f>IF(#REF!="","",#REF!)</f>
        <v>#REF!</v>
      </c>
      <c r="C39" s="36" t="s">
        <v>296</v>
      </c>
      <c r="D39" s="351" t="str">
        <f>'Chart 1'!D39</f>
        <v>PROGRESS NOTES</v>
      </c>
      <c r="E39" s="352"/>
      <c r="F39" s="352"/>
      <c r="G39" s="352"/>
      <c r="H39" s="352"/>
      <c r="I39" s="352"/>
      <c r="J39" s="352"/>
      <c r="K39" s="352"/>
      <c r="L39" s="352"/>
      <c r="M39" s="352"/>
      <c r="N39" s="352"/>
      <c r="O39" s="252" t="s">
        <v>297</v>
      </c>
      <c r="P39" s="252" t="s">
        <v>298</v>
      </c>
      <c r="Q39" s="252" t="s">
        <v>299</v>
      </c>
    </row>
    <row r="40" spans="1:28" ht="150" customHeight="1" x14ac:dyDescent="0.25">
      <c r="A40" s="38" t="s">
        <v>315</v>
      </c>
      <c r="B40" s="245"/>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8" ht="90" customHeight="1" x14ac:dyDescent="0.25">
      <c r="A41" s="38" t="str">
        <f>IF($D38="","",$D38)</f>
        <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8"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8" ht="42.6"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8" ht="42.6"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8" ht="16.5" customHeight="1" x14ac:dyDescent="0.25">
      <c r="A45" s="38" t="str">
        <f>IF($D41="","",$D41)</f>
        <v>Have all risk and safety issues in the member record been addressed and for member with identified risks, do progress notes document ongoing assessment, clinical monitoring, and intervention(s) that relate to the level of risk, when appropriate?</v>
      </c>
      <c r="B45" s="38" t="s">
        <v>326</v>
      </c>
      <c r="O45" s="1"/>
    </row>
    <row r="46" spans="1:28" ht="15.6" customHeight="1" x14ac:dyDescent="0.3">
      <c r="A46" s="38" t="e">
        <f>IF(#REF!="","",#REF!)</f>
        <v>#REF!</v>
      </c>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8" ht="150"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8"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36.6"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6.95"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6.95"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15.6" customHeight="1" x14ac:dyDescent="0.3">
      <c r="A53" s="38" t="e">
        <f>IF(#REF!="","",#REF!)</f>
        <v>#REF!</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
        <v>315</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IF($D93="","",$D93)</f>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ref="A56:A65" si="7">IF($D53="","",$D53)</f>
        <v xml:space="preserve">BILLING </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Were all services provided while the member was outside of a Medi-Cal lock-out place of service (e.g., psych hospitalization, Institution for Mental Disease (IMD) juvenile hall*, jail)? If no, identify the services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Is there documentation of a valid allowable service for every claim billed within the review period?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32.4" hidden="1" customHeight="1" x14ac:dyDescent="0.25">
      <c r="A59"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32.4" hidden="1" customHeight="1" x14ac:dyDescent="0.25">
      <c r="A60"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34.200000000000003" hidden="1" customHeight="1" x14ac:dyDescent="0.25">
      <c r="A61" s="38" t="str">
        <f t="shared" si="7"/>
        <v>Do individual and/or group progress notes with multiple providers clearly identify the number of providers and the specific involvement and interventions of each provider? If no, identify the claims in the Services Addendum.</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34.200000000000003"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30"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30"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20.7"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15.6" customHeight="1" x14ac:dyDescent="0.25">
      <c r="A66" s="38" t="str">
        <f>IF($D65="","",$D65)</f>
        <v>Hide</v>
      </c>
      <c r="P66" s="1"/>
    </row>
    <row r="67" spans="1:17" ht="15.6" customHeight="1" x14ac:dyDescent="0.3">
      <c r="A67" s="38" t="e">
        <f>IF(#REF!="","",#REF!)</f>
        <v>#REF!</v>
      </c>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88.95" customHeight="1" x14ac:dyDescent="0.25">
      <c r="A68" s="38" t="s">
        <v>315</v>
      </c>
      <c r="B68" s="245"/>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6"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88.95"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5.6" customHeight="1" x14ac:dyDescent="0.3">
      <c r="A72" s="38" t="e">
        <f>IF(#REF!="","",#REF!)</f>
        <v>#REF!</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
        <v>315</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IF($D66="","",$D66)</f>
        <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IF($D72="","",$D72)</f>
        <v>NALTREXONE SERVICES</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2" customHeight="1" x14ac:dyDescent="0.25">
      <c r="C76" s="83"/>
      <c r="D76" s="83"/>
      <c r="E76" s="83"/>
      <c r="F76" s="83"/>
      <c r="G76" s="83"/>
      <c r="H76" s="83"/>
      <c r="I76" s="83"/>
      <c r="J76" s="83"/>
      <c r="K76" s="83"/>
      <c r="L76" s="83"/>
      <c r="M76" s="83"/>
      <c r="N76" s="83"/>
      <c r="O76" s="83"/>
      <c r="P76" s="83"/>
    </row>
    <row r="77" spans="1:17" ht="15.6" customHeight="1" x14ac:dyDescent="0.3">
      <c r="A77" s="38" t="e">
        <f>IF(#REF!="","",#REF!)</f>
        <v>#REF!</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
        <v>315</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31.2" hidden="1" customHeight="1" x14ac:dyDescent="0.25">
      <c r="A79" s="38" t="str">
        <f>IF($D100="","",$D100)</f>
        <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6.2" hidden="1" customHeight="1" x14ac:dyDescent="0.25">
      <c r="A80" s="38" t="str">
        <f>IF($D77="","",$D77)</f>
        <v>RECOVERY SERVICES</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ht="22.5" customHeight="1" x14ac:dyDescent="0.25">
      <c r="A81" s="38" t="str">
        <f>IF($D80="","",$D80)</f>
        <v>Hide</v>
      </c>
    </row>
    <row r="82" spans="1:17" ht="15.6" customHeight="1" x14ac:dyDescent="0.3">
      <c r="A82" s="38" t="e">
        <f>IF(#REF!="","",#REF!)</f>
        <v>#REF!</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
        <v>315</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IF($D81="","",$D81)</f>
        <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ht="26.25" customHeight="1" x14ac:dyDescent="0.25">
      <c r="A85" s="38" t="str">
        <f>IF($D84="","",$D84)</f>
        <v>Are required elements for a relevant care plan found within the member record (i.e.: progress note)?</v>
      </c>
    </row>
    <row r="86" spans="1:17" ht="15.6" customHeight="1" x14ac:dyDescent="0.3">
      <c r="A86" s="38" t="e">
        <f>IF(#REF!="","",#REF!)</f>
        <v>#REF!</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s">
        <v>315</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e">
        <f>IF(#REF!="","",#REF!)</f>
        <v>#REF!</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2">IF(O88="","",IF(O88="Yes","Met",IF(O88="No","Not met","N/A")))</f>
        <v/>
      </c>
      <c r="Q88" s="125"/>
    </row>
    <row r="89" spans="1:17" ht="90" customHeight="1" x14ac:dyDescent="0.25">
      <c r="A89" s="38" t="str">
        <f t="shared" ref="A89:A92" si="13">IF($D86="","",$D86)</f>
        <v>PERINATAL SERVICES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2"/>
        <v/>
      </c>
      <c r="Q89" s="125"/>
    </row>
    <row r="90" spans="1:17" ht="90" customHeight="1" x14ac:dyDescent="0.25">
      <c r="A90" s="38" t="str">
        <f t="shared" si="13"/>
        <v>Do services rendered address treatment and recovery issues specific to pregnant and postpartum women such as relationships, sexual and physical abuse, and development of parenting skills?</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2"/>
        <v/>
      </c>
      <c r="Q90" s="125"/>
    </row>
    <row r="91" spans="1:17" ht="90" customHeight="1" x14ac:dyDescent="0.25">
      <c r="A91" s="38" t="str">
        <f t="shared" si="13"/>
        <v>Does the medical documentation substantiate the member's pregnancy and is the last day of pregnancy documented in the member's record?</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2"/>
        <v/>
      </c>
      <c r="Q91" s="125"/>
    </row>
    <row r="92" spans="1:17" ht="33" hidden="1" customHeight="1" x14ac:dyDescent="0.25">
      <c r="A92" s="38" t="str">
        <f t="shared" si="13"/>
        <v>Are required elements for a relevant care plan found within the member record (ie: progress note)?</v>
      </c>
      <c r="C92" s="68" t="str">
        <f>'Chart 1'!C92</f>
        <v>Hide 12.6</v>
      </c>
      <c r="D92" s="335" t="str">
        <f>'Chart 1'!D92</f>
        <v>Hide</v>
      </c>
      <c r="E92" s="335"/>
      <c r="F92" s="335"/>
      <c r="G92" s="335"/>
      <c r="H92" s="335"/>
      <c r="I92" s="335"/>
      <c r="J92" s="335"/>
      <c r="K92" s="335"/>
      <c r="L92" s="335"/>
      <c r="M92" s="335"/>
      <c r="N92" s="335"/>
      <c r="O92" s="23"/>
      <c r="P92" s="31" t="str">
        <f t="shared" si="12"/>
        <v/>
      </c>
      <c r="Q92" s="125"/>
    </row>
    <row r="93" spans="1:17" ht="22.5" customHeight="1"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40.950000000000003"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40.950000000000003"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6.95"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6.95"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ht="21.75" customHeight="1" x14ac:dyDescent="0.25">
      <c r="A100" s="38" t="str">
        <f>IF($D75="","",$D75)</f>
        <v>Naltrexone services: Are there at least two face-to-face counseling sessions with a therapist or counselor every 30-day period?</v>
      </c>
    </row>
    <row r="101" spans="1:17" x14ac:dyDescent="0.25">
      <c r="A101" s="38" t="e">
        <f>IF(#REF!="","",#REF!)</f>
        <v>#REF!</v>
      </c>
    </row>
    <row r="102" spans="1:17" x14ac:dyDescent="0.25">
      <c r="A102" s="38" t="e">
        <f>IF(#REF!="","",#REF!)</f>
        <v>#REF!</v>
      </c>
    </row>
    <row r="103" spans="1:17" ht="60" x14ac:dyDescent="0.25">
      <c r="A103" s="38" t="s">
        <v>315</v>
      </c>
    </row>
  </sheetData>
  <sheetProtection algorithmName="SHA-512" hashValue="8JBYYnH9r+xLO4++IhwFrb8V3MfJTHsu0obc54O2oRC5YMZgwuBfFZozE563T5Tk3ItJNm3QZ10DnJRQwWZJwQ==" saltValue="/LypqvgcpWN3r/Fc2RbdZg==" spinCount="100000" sheet="1" formatCells="0" formatColumns="0" formatRows="0" selectLockedCells="1"/>
  <mergeCells count="93">
    <mergeCell ref="O4:P4"/>
    <mergeCell ref="L4:M4"/>
    <mergeCell ref="E4:G4"/>
    <mergeCell ref="D42:N42"/>
    <mergeCell ref="D43:N43"/>
    <mergeCell ref="E5:G5"/>
    <mergeCell ref="L5:M5"/>
    <mergeCell ref="C38:O38"/>
    <mergeCell ref="D23:N23"/>
    <mergeCell ref="D20:N20"/>
    <mergeCell ref="D21:N21"/>
    <mergeCell ref="D22:N22"/>
    <mergeCell ref="D24:N24"/>
    <mergeCell ref="D8:N8"/>
    <mergeCell ref="D9:N9"/>
    <mergeCell ref="D14:N14"/>
    <mergeCell ref="C1:G1"/>
    <mergeCell ref="I1:L1"/>
    <mergeCell ref="N1:P1"/>
    <mergeCell ref="C2:G2"/>
    <mergeCell ref="I2:L2"/>
    <mergeCell ref="D19:N19"/>
    <mergeCell ref="D30:N30"/>
    <mergeCell ref="D10:N10"/>
    <mergeCell ref="D12:N12"/>
    <mergeCell ref="D13:N13"/>
    <mergeCell ref="D17:N17"/>
    <mergeCell ref="D18:N18"/>
    <mergeCell ref="D27:N27"/>
    <mergeCell ref="D80:N80"/>
    <mergeCell ref="D82:N82"/>
    <mergeCell ref="D83:N83"/>
    <mergeCell ref="D74:N74"/>
    <mergeCell ref="D75:N75"/>
    <mergeCell ref="D78:N78"/>
    <mergeCell ref="D79:N79"/>
    <mergeCell ref="D77:N77"/>
    <mergeCell ref="D53:N53"/>
    <mergeCell ref="D58:N58"/>
    <mergeCell ref="D61:N61"/>
    <mergeCell ref="D62:N62"/>
    <mergeCell ref="D63:N63"/>
    <mergeCell ref="D64:N64"/>
    <mergeCell ref="D65:N65"/>
    <mergeCell ref="D59:N59"/>
    <mergeCell ref="D60:N60"/>
    <mergeCell ref="D54:N54"/>
    <mergeCell ref="D55:N55"/>
    <mergeCell ref="D56:N56"/>
    <mergeCell ref="D57:N57"/>
    <mergeCell ref="D34:N34"/>
    <mergeCell ref="D39:N39"/>
    <mergeCell ref="D36:N36"/>
    <mergeCell ref="D37:N37"/>
    <mergeCell ref="D51:N51"/>
    <mergeCell ref="D44:N44"/>
    <mergeCell ref="D49:N49"/>
    <mergeCell ref="D50:N50"/>
    <mergeCell ref="D46:N46"/>
    <mergeCell ref="D48:N48"/>
    <mergeCell ref="D47:N47"/>
    <mergeCell ref="D31:N31"/>
    <mergeCell ref="D28:N28"/>
    <mergeCell ref="D29:N29"/>
    <mergeCell ref="D99:N99"/>
    <mergeCell ref="D94:N94"/>
    <mergeCell ref="D95:N95"/>
    <mergeCell ref="D96:N96"/>
    <mergeCell ref="D97:N97"/>
    <mergeCell ref="D98:N98"/>
    <mergeCell ref="D92:N92"/>
    <mergeCell ref="D84:N84"/>
    <mergeCell ref="D88:N88"/>
    <mergeCell ref="D86:N86"/>
    <mergeCell ref="D87:N87"/>
    <mergeCell ref="D32:N32"/>
    <mergeCell ref="D33:N33"/>
    <mergeCell ref="R7:Z7"/>
    <mergeCell ref="O5:P5"/>
    <mergeCell ref="D89:N89"/>
    <mergeCell ref="D90:N90"/>
    <mergeCell ref="D91:N91"/>
    <mergeCell ref="D72:N72"/>
    <mergeCell ref="D73:N73"/>
    <mergeCell ref="D69:N69"/>
    <mergeCell ref="D70:N70"/>
    <mergeCell ref="D67:N67"/>
    <mergeCell ref="D68:N68"/>
    <mergeCell ref="D11:N11"/>
    <mergeCell ref="D40:N40"/>
    <mergeCell ref="D41:N41"/>
    <mergeCell ref="D15:N15"/>
    <mergeCell ref="D26:N26"/>
  </mergeCells>
  <phoneticPr fontId="15" type="noConversion"/>
  <conditionalFormatting sqref="P1:P3 P6:P1048576 Q8:Q15 Q17:Q24 Q26:Q34 Q36:Q37 Q39:Q44 Q46:Q51 Q53:Q65 Q67:Q70 Q72:Q75 Q77:Q80 Q82:Q84 Q86:Q92 Q94:Q99">
    <cfRule type="containsText" dxfId="36" priority="1" operator="containsText" text="Fail">
      <formula>NOT(ISERROR(SEARCH("Fail",P1)))</formula>
    </cfRule>
  </conditionalFormatting>
  <conditionalFormatting sqref="AM9">
    <cfRule type="containsText" dxfId="35"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73:O75 O78:O80 O27:O34 O68:O70 O54:O65 O95:O99 O40:O44 O47:O51" xr:uid="{10170202-BBCC-475E-B71C-F085180D3CD1}">
      <formula1>"Yes,No,N/A"</formula1>
    </dataValidation>
    <dataValidation type="date" operator="greaterThan" allowBlank="1" showInputMessage="1" showErrorMessage="1" sqref="V9:V38" xr:uid="{43576F14-DCA7-4247-9A6F-F5615F1ACB58}">
      <formula1>36526</formula1>
    </dataValidation>
    <dataValidation type="list" allowBlank="1" showInputMessage="1" showErrorMessage="1" sqref="X9:X38" xr:uid="{98950C7D-FA91-4568-A20D-E79FACB07F74}">
      <formula1>Corrected_Codes</formula1>
    </dataValidation>
    <dataValidation type="list" allowBlank="1" showInputMessage="1" showErrorMessage="1" sqref="Y9:Y38" xr:uid="{A5330084-E9F3-46DF-AA24-DA432075B027}">
      <formula1>Disallowance_Codes</formula1>
    </dataValidation>
  </dataValidations>
  <pageMargins left="0.24" right="0.25" top="1.2" bottom="0.63" header="0.38" footer="0.25"/>
  <pageSetup scale="25" fitToHeight="0" orientation="portrait" r:id="rId1"/>
  <headerFooter alignWithMargins="0"/>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D9AA2-948F-4C32-8CCD-8A43514798CF}">
  <sheetPr codeName="Sheet6">
    <tabColor theme="3" tint="0.39997558519241921"/>
    <pageSetUpPr fitToPage="1"/>
  </sheetPr>
  <dimension ref="A1:AM10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customWidth="1"/>
    <col min="22" max="22" width="14.33203125" style="1" bestFit="1" customWidth="1"/>
    <col min="23" max="23" width="13.6640625" style="1" customWidth="1"/>
    <col min="24" max="24" width="28.44140625" style="11" customWidth="1"/>
    <col min="25" max="25" width="30.6640625" customWidth="1"/>
    <col min="26" max="26" width="56.554687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44.4"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4</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79.4"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46.2"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customHeight="1"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7.2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38.4"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38.4"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4.7"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4.7"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4.7"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8.7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B38" s="245"/>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5.6" x14ac:dyDescent="0.3">
      <c r="A39" s="38" t="e">
        <f>IF(#REF!="","",#REF!)</f>
        <v>#REF!</v>
      </c>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6" customHeight="1" x14ac:dyDescent="0.25">
      <c r="A40" s="38" t="s">
        <v>315</v>
      </c>
      <c r="B40" s="245"/>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99"/>
    </row>
    <row r="41" spans="1:27" ht="90" customHeight="1" x14ac:dyDescent="0.25">
      <c r="A41" s="38" t="str">
        <f>IF($D38="","",$D38)</f>
        <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99"/>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99"/>
    </row>
    <row r="43" spans="1:27" ht="37.950000000000003"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99"/>
    </row>
    <row r="44" spans="1:27" ht="37.950000000000003"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99"/>
    </row>
    <row r="45" spans="1:27" ht="16.5" customHeight="1" x14ac:dyDescent="0.25">
      <c r="A45" s="38" t="str">
        <f>IF($D41="","",$D41)</f>
        <v>Have all risk and safety issues in the member record been addressed and for member with identified risks, do progress notes document ongoing assessment, clinical monitoring, and intervention(s) that relate to the level of risk, when appropriate?</v>
      </c>
      <c r="B45" s="38" t="s">
        <v>326</v>
      </c>
      <c r="O45" s="1"/>
      <c r="Q45" s="44"/>
    </row>
    <row r="46" spans="1:27" ht="15.6" customHeight="1" x14ac:dyDescent="0.3">
      <c r="A46" s="38" t="e">
        <f>IF(#REF!="","",#REF!)</f>
        <v>#REF!</v>
      </c>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6"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37.950000000000003"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7.7"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7.7"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15.6" customHeight="1" x14ac:dyDescent="0.3">
      <c r="A53" s="38" t="e">
        <f>IF(#REF!="","",#REF!)</f>
        <v>#REF!</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
        <v>315</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IF($D93="","",$D93)</f>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ref="A56:A65" si="7">IF($D53="","",$D53)</f>
        <v xml:space="preserve">BILLING </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Were all services provided while the member was outside of a Medi-Cal lock-out place of service (e.g., psych hospitalization, Institution for Mental Disease (IMD) juvenile hall*, jail)? If no, identify the services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Is there documentation of a valid allowable service for every claim billed within the review period?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33" hidden="1" customHeight="1" x14ac:dyDescent="0.25">
      <c r="A59"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33" hidden="1" customHeight="1" x14ac:dyDescent="0.25">
      <c r="A60"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30" hidden="1" customHeight="1" x14ac:dyDescent="0.25">
      <c r="A61" s="38" t="str">
        <f t="shared" si="7"/>
        <v>Do individual and/or group progress notes with multiple providers clearly identify the number of providers and the specific involvement and interventions of each provider? If no, identify the claims in the Services Addendum.</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30"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36"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36"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8.600000000000001"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15.6" customHeight="1" x14ac:dyDescent="0.25">
      <c r="A66" s="38" t="str">
        <f>IF($D65="","",$D65)</f>
        <v>Hide</v>
      </c>
      <c r="P66" s="1"/>
    </row>
    <row r="67" spans="1:17" ht="15.6" customHeight="1" x14ac:dyDescent="0.3">
      <c r="A67" s="38" t="e">
        <f>IF(#REF!="","",#REF!)</f>
        <v>#REF!</v>
      </c>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
        <v>315</v>
      </c>
      <c r="B68" s="245"/>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6"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5.6" customHeight="1" x14ac:dyDescent="0.3">
      <c r="A72" s="38" t="e">
        <f>IF(#REF!="","",#REF!)</f>
        <v>#REF!</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
        <v>315</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IF($D66="","",$D66)</f>
        <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IF($D72="","",$D72)</f>
        <v>NALTREXONE SERVICES</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15.6" customHeight="1" x14ac:dyDescent="0.3">
      <c r="A77" s="38" t="e">
        <f>IF(#REF!="","",#REF!)</f>
        <v>#REF!</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
        <v>315</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39" hidden="1" customHeight="1" x14ac:dyDescent="0.25">
      <c r="A79" s="38" t="str">
        <f>IF($D100="","",$D100)</f>
        <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6.2" hidden="1" customHeight="1" x14ac:dyDescent="0.25">
      <c r="A80" s="38" t="str">
        <f>IF($D77="","",$D77)</f>
        <v>RECOVERY SERVICES</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ht="24.75" customHeight="1" x14ac:dyDescent="0.25">
      <c r="A81" s="38" t="str">
        <f>IF($D80="","",$D80)</f>
        <v>Hide</v>
      </c>
    </row>
    <row r="82" spans="1:17" ht="15.6" customHeight="1" x14ac:dyDescent="0.3">
      <c r="A82" s="38" t="e">
        <f>IF(#REF!="","",#REF!)</f>
        <v>#REF!</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
        <v>315</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IF($D81="","",$D81)</f>
        <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ht="23.25" customHeight="1" x14ac:dyDescent="0.25">
      <c r="A85" s="38" t="str">
        <f>IF($D84="","",$D84)</f>
        <v>Are required elements for a relevant care plan found within the member record (i.e.: progress note)?</v>
      </c>
    </row>
    <row r="86" spans="1:17" ht="15.6" x14ac:dyDescent="0.3">
      <c r="A86" s="38" t="e">
        <f>IF(#REF!="","",#REF!)</f>
        <v>#REF!</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s">
        <v>315</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e">
        <f>IF(#REF!="","",#REF!)</f>
        <v>#REF!</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2">IF(O88="","",IF(O88="Yes","Met",IF(O88="No","Not met","N/A")))</f>
        <v/>
      </c>
      <c r="Q88" s="125"/>
    </row>
    <row r="89" spans="1:17" ht="90" customHeight="1" x14ac:dyDescent="0.25">
      <c r="A89" s="38" t="str">
        <f t="shared" ref="A89:A92" si="13">IF($D86="","",$D86)</f>
        <v>PERINATAL SERVICES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2"/>
        <v/>
      </c>
      <c r="Q89" s="125"/>
    </row>
    <row r="90" spans="1:17" ht="90" customHeight="1" x14ac:dyDescent="0.25">
      <c r="A90" s="38" t="str">
        <f t="shared" si="13"/>
        <v>Do services rendered address treatment and recovery issues specific to pregnant and postpartum women such as relationships, sexual and physical abuse, and development of parenting skills?</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2"/>
        <v/>
      </c>
      <c r="Q90" s="125"/>
    </row>
    <row r="91" spans="1:17" ht="90" customHeight="1" x14ac:dyDescent="0.25">
      <c r="A91" s="38" t="str">
        <f t="shared" si="13"/>
        <v>Does the medical documentation substantiate the member's pregnancy and is the last day of pregnancy documented in the member's record?</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2"/>
        <v/>
      </c>
      <c r="Q91" s="125"/>
    </row>
    <row r="92" spans="1:17" ht="33.6" hidden="1" customHeight="1" x14ac:dyDescent="0.25">
      <c r="A92" s="38" t="str">
        <f t="shared" si="13"/>
        <v>Are required elements for a relevant care plan found within the member record (ie: progress note)?</v>
      </c>
      <c r="C92" s="68" t="str">
        <f>'Chart 1'!C92</f>
        <v>Hide 12.6</v>
      </c>
      <c r="D92" s="335" t="str">
        <f>'Chart 1'!D92</f>
        <v>Hide</v>
      </c>
      <c r="E92" s="335"/>
      <c r="F92" s="335"/>
      <c r="G92" s="335"/>
      <c r="H92" s="335"/>
      <c r="I92" s="335"/>
      <c r="J92" s="335"/>
      <c r="K92" s="335"/>
      <c r="L92" s="335"/>
      <c r="M92" s="335"/>
      <c r="N92" s="335"/>
      <c r="O92" s="23"/>
      <c r="P92" s="31" t="str">
        <f t="shared" si="12"/>
        <v/>
      </c>
      <c r="Q92" s="125"/>
    </row>
    <row r="93" spans="1:17" ht="19.5" customHeight="1"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36.6"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36.6"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21"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21"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ht="21.75" customHeight="1" x14ac:dyDescent="0.25">
      <c r="A100" s="38" t="str">
        <f>IF($D75="","",$D75)</f>
        <v>Naltrexone services: Are there at least two face-to-face counseling sessions with a therapist or counselor every 30-day period?</v>
      </c>
    </row>
    <row r="101" spans="1:17" x14ac:dyDescent="0.25">
      <c r="A101" s="38" t="e">
        <f>IF(#REF!="","",#REF!)</f>
        <v>#REF!</v>
      </c>
    </row>
    <row r="102" spans="1:17" x14ac:dyDescent="0.25">
      <c r="A102" s="38" t="e">
        <f>IF(#REF!="","",#REF!)</f>
        <v>#REF!</v>
      </c>
    </row>
    <row r="103" spans="1:17" ht="60" x14ac:dyDescent="0.25">
      <c r="A103" s="38" t="s">
        <v>315</v>
      </c>
    </row>
  </sheetData>
  <sheetProtection algorithmName="SHA-512" hashValue="3SOoOw2yj/ygSLi3/oFkn9UbXY7yhHJxrIMptKpd28nvU2Dn30uts+4/Wd6VrmAr/EnT275envCtgvQtzdylmQ==" saltValue="i22isIrxUGXcP3vAHmTnyA==" spinCount="100000" sheet="1" formatCells="0" formatColumns="0" formatRows="0" selectLockedCells="1"/>
  <mergeCells count="93">
    <mergeCell ref="O4:P4"/>
    <mergeCell ref="L4:M4"/>
    <mergeCell ref="E4:G4"/>
    <mergeCell ref="D14:N14"/>
    <mergeCell ref="D17:N17"/>
    <mergeCell ref="D15:N15"/>
    <mergeCell ref="E5:G5"/>
    <mergeCell ref="L5:M5"/>
    <mergeCell ref="O5:P5"/>
    <mergeCell ref="D13:N13"/>
    <mergeCell ref="D8:N8"/>
    <mergeCell ref="D9:N9"/>
    <mergeCell ref="D10:N10"/>
    <mergeCell ref="D11:N11"/>
    <mergeCell ref="D12:N12"/>
    <mergeCell ref="D49:N49"/>
    <mergeCell ref="D50:N50"/>
    <mergeCell ref="D18:N18"/>
    <mergeCell ref="D19:N19"/>
    <mergeCell ref="D30:N30"/>
    <mergeCell ref="D23:N23"/>
    <mergeCell ref="D20:N20"/>
    <mergeCell ref="D21:N21"/>
    <mergeCell ref="D22:N22"/>
    <mergeCell ref="D24:N24"/>
    <mergeCell ref="D40:N40"/>
    <mergeCell ref="D41:N41"/>
    <mergeCell ref="D47:N47"/>
    <mergeCell ref="D42:N42"/>
    <mergeCell ref="D43:N43"/>
    <mergeCell ref="D44:N44"/>
    <mergeCell ref="D31:N31"/>
    <mergeCell ref="D32:N32"/>
    <mergeCell ref="D33:N33"/>
    <mergeCell ref="D26:N26"/>
    <mergeCell ref="D27:N27"/>
    <mergeCell ref="D28:N28"/>
    <mergeCell ref="D29:N29"/>
    <mergeCell ref="C1:G1"/>
    <mergeCell ref="I1:L1"/>
    <mergeCell ref="N1:P1"/>
    <mergeCell ref="C2:G2"/>
    <mergeCell ref="I2:L2"/>
    <mergeCell ref="D34:N34"/>
    <mergeCell ref="D61:N61"/>
    <mergeCell ref="D62:N62"/>
    <mergeCell ref="D63:N63"/>
    <mergeCell ref="D53:N53"/>
    <mergeCell ref="D54:N54"/>
    <mergeCell ref="D55:N55"/>
    <mergeCell ref="D56:N56"/>
    <mergeCell ref="D57:N57"/>
    <mergeCell ref="D48:N48"/>
    <mergeCell ref="D36:N36"/>
    <mergeCell ref="D37:N37"/>
    <mergeCell ref="D46:N46"/>
    <mergeCell ref="D51:N51"/>
    <mergeCell ref="C38:O38"/>
    <mergeCell ref="D39:N39"/>
    <mergeCell ref="D58:N58"/>
    <mergeCell ref="D67:N67"/>
    <mergeCell ref="D68:N68"/>
    <mergeCell ref="D64:N64"/>
    <mergeCell ref="D65:N65"/>
    <mergeCell ref="D82:N82"/>
    <mergeCell ref="D83:N83"/>
    <mergeCell ref="D70:N70"/>
    <mergeCell ref="D74:N74"/>
    <mergeCell ref="D59:N59"/>
    <mergeCell ref="D60:N60"/>
    <mergeCell ref="D80:N80"/>
    <mergeCell ref="D69:N69"/>
    <mergeCell ref="D72:N72"/>
    <mergeCell ref="D73:N73"/>
    <mergeCell ref="D75:N75"/>
    <mergeCell ref="D77:N77"/>
    <mergeCell ref="D78:N78"/>
    <mergeCell ref="R7:Z7"/>
    <mergeCell ref="D99:N99"/>
    <mergeCell ref="D86:N86"/>
    <mergeCell ref="D87:N87"/>
    <mergeCell ref="D88:N88"/>
    <mergeCell ref="D89:N89"/>
    <mergeCell ref="D90:N90"/>
    <mergeCell ref="D91:N91"/>
    <mergeCell ref="D92:N92"/>
    <mergeCell ref="D94:N94"/>
    <mergeCell ref="D95:N95"/>
    <mergeCell ref="D96:N96"/>
    <mergeCell ref="D97:N97"/>
    <mergeCell ref="D98:N98"/>
    <mergeCell ref="D84:N84"/>
    <mergeCell ref="D79:N79"/>
  </mergeCells>
  <phoneticPr fontId="15" type="noConversion"/>
  <conditionalFormatting sqref="P1:P3 P6:P1048576 Q8:Q15 Q17:Q24 Q26:Q34 Q36:Q37 Q39:Q44 Q46:Q51 Q53:Q65 Q67:Q70 Q72:Q75 Q77:Q80 Q82:Q84 Q86:Q92 Q94:Q99">
    <cfRule type="containsText" dxfId="34" priority="1" operator="containsText" text="Fail">
      <formula>NOT(ISERROR(SEARCH("Fail",P1)))</formula>
    </cfRule>
  </conditionalFormatting>
  <conditionalFormatting sqref="AM9">
    <cfRule type="containsText" dxfId="33" priority="16"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6B338EE6-94FB-4C26-A754-97C6D7434C80}">
      <formula1>"Yes,No,N/A"</formula1>
    </dataValidation>
    <dataValidation type="date" operator="greaterThan" allowBlank="1" showInputMessage="1" showErrorMessage="1" sqref="V9:V38" xr:uid="{705FA623-8F81-4798-BE91-64C8BF01B774}">
      <formula1>36526</formula1>
    </dataValidation>
    <dataValidation type="list" allowBlank="1" showInputMessage="1" showErrorMessage="1" sqref="X9:X38" xr:uid="{3154F383-4ADC-4965-95FF-9833E354B06A}">
      <formula1>Corrected_Codes</formula1>
    </dataValidation>
    <dataValidation type="list" allowBlank="1" showInputMessage="1" showErrorMessage="1" sqref="Y9:Y38" xr:uid="{45F849CC-C79F-4224-A9EA-9879AFA2433C}">
      <formula1>Disallowance_Codes</formula1>
    </dataValidation>
  </dataValidations>
  <pageMargins left="0.24" right="0.25" top="1.2" bottom="0.63" header="0.38" footer="0.25"/>
  <pageSetup scale="25" fitToHeight="0" orientation="portrait" r:id="rId1"/>
  <headerFooter alignWithMargins="0"/>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641A6-9D21-42FC-B032-9120F42A265D}">
  <sheetPr codeName="Sheet7">
    <tabColor theme="3" tint="0.39997558519241921"/>
    <pageSetUpPr fitToPage="1"/>
  </sheetPr>
  <dimension ref="A1:AM10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bestFit="1" customWidth="1"/>
    <col min="22" max="22" width="14" style="1" customWidth="1"/>
    <col min="23" max="23" width="13.6640625" style="1" customWidth="1"/>
    <col min="24" max="24" width="25.33203125" style="11" customWidth="1"/>
    <col min="25" max="25" width="27.5546875" customWidth="1"/>
    <col min="26" max="26" width="56.66406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1.95"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5</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6"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8.4"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customHeight="1"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8.7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6"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36"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36"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6.95"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6.95"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6.95"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20.2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B38" s="245"/>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5.6" customHeight="1" x14ac:dyDescent="0.3">
      <c r="A39" s="38" t="e">
        <f>IF(#REF!="","",#REF!)</f>
        <v>#REF!</v>
      </c>
      <c r="C39" s="36" t="s">
        <v>296</v>
      </c>
      <c r="D39" s="356" t="str">
        <f>'Chart 1'!D39</f>
        <v>PROGRESS NOTES</v>
      </c>
      <c r="E39" s="357"/>
      <c r="F39" s="357"/>
      <c r="G39" s="357"/>
      <c r="H39" s="357"/>
      <c r="I39" s="357"/>
      <c r="J39" s="357"/>
      <c r="K39" s="357"/>
      <c r="L39" s="357"/>
      <c r="M39" s="357"/>
      <c r="N39" s="357"/>
      <c r="O39" s="252" t="s">
        <v>297</v>
      </c>
      <c r="P39" s="252" t="s">
        <v>298</v>
      </c>
      <c r="Q39" s="252" t="s">
        <v>299</v>
      </c>
      <c r="Z39" s="1"/>
    </row>
    <row r="40" spans="1:27" ht="150.6" customHeight="1" x14ac:dyDescent="0.25">
      <c r="A40" s="38" t="s">
        <v>315</v>
      </c>
      <c r="B40" s="245"/>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IF($D38="","",$D38)</f>
        <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34.200000000000003"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34.200000000000003"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ht="15.75" customHeight="1" x14ac:dyDescent="0.25">
      <c r="A45" s="38" t="str">
        <f>IF($D41="","",$D41)</f>
        <v>Have all risk and safety issues in the member record been addressed and for member with identified risks, do progress notes document ongoing assessment, clinical monitoring, and intervention(s) that relate to the level of risk, when appropriate?</v>
      </c>
      <c r="B45" s="38" t="s">
        <v>326</v>
      </c>
      <c r="O45" s="1"/>
    </row>
    <row r="46" spans="1:27" ht="15.6" customHeight="1" x14ac:dyDescent="0.3">
      <c r="A46" s="38" t="e">
        <f>IF(#REF!="","",#REF!)</f>
        <v>#REF!</v>
      </c>
      <c r="C46" s="36" t="s">
        <v>296</v>
      </c>
      <c r="D46" s="356" t="str">
        <f>'Chart 1'!D46</f>
        <v>CARE COORDINATION SERVICES</v>
      </c>
      <c r="E46" s="357"/>
      <c r="F46" s="357"/>
      <c r="G46" s="357"/>
      <c r="H46" s="357"/>
      <c r="I46" s="357"/>
      <c r="J46" s="357"/>
      <c r="K46" s="357"/>
      <c r="L46" s="357"/>
      <c r="M46" s="357"/>
      <c r="N46" s="357"/>
      <c r="O46" s="252" t="s">
        <v>297</v>
      </c>
      <c r="P46" s="252" t="s">
        <v>298</v>
      </c>
      <c r="Q46" s="252" t="s">
        <v>299</v>
      </c>
    </row>
    <row r="47" spans="1:27" ht="150.6"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33"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6.95"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6.95"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15.6" customHeight="1" x14ac:dyDescent="0.3">
      <c r="A53" s="38" t="e">
        <f>IF(#REF!="","",#REF!)</f>
        <v>#REF!</v>
      </c>
      <c r="C53" s="36" t="s">
        <v>296</v>
      </c>
      <c r="D53" s="356" t="str">
        <f>'Chart 1'!D53</f>
        <v xml:space="preserve">BILLING </v>
      </c>
      <c r="E53" s="357"/>
      <c r="F53" s="357"/>
      <c r="G53" s="357"/>
      <c r="H53" s="357"/>
      <c r="I53" s="357"/>
      <c r="J53" s="357"/>
      <c r="K53" s="357"/>
      <c r="L53" s="357"/>
      <c r="M53" s="357"/>
      <c r="N53" s="357"/>
      <c r="O53" s="252" t="s">
        <v>297</v>
      </c>
      <c r="P53" s="252" t="s">
        <v>298</v>
      </c>
      <c r="Q53" s="252" t="s">
        <v>299</v>
      </c>
    </row>
    <row r="54" spans="1:17" ht="90" customHeight="1" x14ac:dyDescent="0.25">
      <c r="A54" s="38" t="s">
        <v>315</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IF($D93="","",$D93)</f>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ref="A56:A65" si="7">IF($D53="","",$D53)</f>
        <v xml:space="preserve">BILLING </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Were all services provided while the member was outside of a Medi-Cal lock-out place of service (e.g., psych hospitalization, Institution for Mental Disease (IMD) juvenile hall*, jail)? If no, identify the services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Is there documentation of a valid allowable service for every claim billed within the review period?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33.6" hidden="1" customHeight="1" x14ac:dyDescent="0.25">
      <c r="A59"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33.6" hidden="1" customHeight="1" x14ac:dyDescent="0.25">
      <c r="A60"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31.95" hidden="1" customHeight="1" x14ac:dyDescent="0.25">
      <c r="A61" s="38" t="str">
        <f t="shared" si="7"/>
        <v>Do individual and/or group progress notes with multiple providers clearly identify the number of providers and the specific involvement and interventions of each provider? If no, identify the claims in the Services Addendum.</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31.95"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31.95"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31.95"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9.95"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23.25" customHeight="1" x14ac:dyDescent="0.25">
      <c r="A66" s="38" t="str">
        <f>IF($D65="","",$D65)</f>
        <v>Hide</v>
      </c>
      <c r="P66" s="1"/>
    </row>
    <row r="67" spans="1:17" ht="15.6" customHeight="1" x14ac:dyDescent="0.3">
      <c r="A67" s="38" t="e">
        <f>IF(#REF!="","",#REF!)</f>
        <v>#REF!</v>
      </c>
      <c r="C67" s="36" t="s">
        <v>296</v>
      </c>
      <c r="D67" s="356" t="str">
        <f>'Chart 1'!D67</f>
        <v>DISCHARGE DOCUMENTATION</v>
      </c>
      <c r="E67" s="357"/>
      <c r="F67" s="357"/>
      <c r="G67" s="357"/>
      <c r="H67" s="357"/>
      <c r="I67" s="357"/>
      <c r="J67" s="357"/>
      <c r="K67" s="357"/>
      <c r="L67" s="357"/>
      <c r="M67" s="357"/>
      <c r="N67" s="357"/>
      <c r="O67" s="252" t="s">
        <v>297</v>
      </c>
      <c r="P67" s="252" t="s">
        <v>298</v>
      </c>
      <c r="Q67" s="252" t="s">
        <v>299</v>
      </c>
    </row>
    <row r="68" spans="1:17" ht="90" customHeight="1" x14ac:dyDescent="0.25">
      <c r="A68" s="38" t="s">
        <v>315</v>
      </c>
      <c r="B68" s="245"/>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5.6" customHeight="1" x14ac:dyDescent="0.3">
      <c r="A72" s="38" t="e">
        <f>IF(#REF!="","",#REF!)</f>
        <v>#REF!</v>
      </c>
      <c r="C72" s="36" t="s">
        <v>296</v>
      </c>
      <c r="D72" s="356" t="str">
        <f>'Chart 1'!D72</f>
        <v>NALTREXONE SERVICES</v>
      </c>
      <c r="E72" s="357"/>
      <c r="F72" s="357"/>
      <c r="G72" s="357"/>
      <c r="H72" s="357"/>
      <c r="I72" s="357"/>
      <c r="J72" s="357"/>
      <c r="K72" s="357"/>
      <c r="L72" s="357"/>
      <c r="M72" s="357"/>
      <c r="N72" s="357"/>
      <c r="O72" s="252" t="s">
        <v>297</v>
      </c>
      <c r="P72" s="252" t="s">
        <v>298</v>
      </c>
      <c r="Q72" s="252" t="s">
        <v>299</v>
      </c>
    </row>
    <row r="73" spans="1:17" ht="90" customHeight="1" x14ac:dyDescent="0.25">
      <c r="A73" s="38" t="s">
        <v>315</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IF($D66="","",$D66)</f>
        <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IF($D72="","",$D72)</f>
        <v>NALTREXONE SERVICES</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15.6" customHeight="1" x14ac:dyDescent="0.3">
      <c r="A77" s="38" t="e">
        <f>IF(#REF!="","",#REF!)</f>
        <v>#REF!</v>
      </c>
      <c r="C77" s="36" t="s">
        <v>296</v>
      </c>
      <c r="D77" s="356" t="str">
        <f>'Chart 1'!D77</f>
        <v>RECOVERY SERVICES</v>
      </c>
      <c r="E77" s="357"/>
      <c r="F77" s="357"/>
      <c r="G77" s="357"/>
      <c r="H77" s="357"/>
      <c r="I77" s="357"/>
      <c r="J77" s="357"/>
      <c r="K77" s="357"/>
      <c r="L77" s="357"/>
      <c r="M77" s="357"/>
      <c r="N77" s="357"/>
      <c r="O77" s="252" t="s">
        <v>297</v>
      </c>
      <c r="P77" s="252" t="s">
        <v>298</v>
      </c>
      <c r="Q77" s="252" t="s">
        <v>299</v>
      </c>
    </row>
    <row r="78" spans="1:17" ht="90" customHeight="1" x14ac:dyDescent="0.25">
      <c r="A78" s="38" t="s">
        <v>315</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36" hidden="1" customHeight="1" x14ac:dyDescent="0.25">
      <c r="A79" s="38" t="str">
        <f>IF($D100="","",$D100)</f>
        <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6.95" hidden="1" customHeight="1" x14ac:dyDescent="0.25">
      <c r="A80" s="38" t="str">
        <f>IF($D77="","",$D77)</f>
        <v>RECOVERY SERVICES</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ht="21.75" customHeight="1" x14ac:dyDescent="0.25">
      <c r="A81" s="38" t="str">
        <f>IF($D80="","",$D80)</f>
        <v>Hide</v>
      </c>
    </row>
    <row r="82" spans="1:17" ht="15.6" customHeight="1" x14ac:dyDescent="0.3">
      <c r="A82" s="38" t="e">
        <f>IF(#REF!="","",#REF!)</f>
        <v>#REF!</v>
      </c>
      <c r="C82" s="36" t="s">
        <v>296</v>
      </c>
      <c r="D82" s="356" t="str">
        <f>'Chart 1'!D82</f>
        <v>PEER SUPPORT SERVICES</v>
      </c>
      <c r="E82" s="357"/>
      <c r="F82" s="357"/>
      <c r="G82" s="357"/>
      <c r="H82" s="357"/>
      <c r="I82" s="357"/>
      <c r="J82" s="357"/>
      <c r="K82" s="357"/>
      <c r="L82" s="357"/>
      <c r="M82" s="357"/>
      <c r="N82" s="357"/>
      <c r="O82" s="252" t="s">
        <v>297</v>
      </c>
      <c r="P82" s="252" t="s">
        <v>298</v>
      </c>
      <c r="Q82" s="252" t="s">
        <v>299</v>
      </c>
    </row>
    <row r="83" spans="1:17" ht="90" customHeight="1" x14ac:dyDescent="0.25">
      <c r="A83" s="38" t="s">
        <v>315</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IF($D81="","",$D81)</f>
        <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ht="21.75" customHeight="1" x14ac:dyDescent="0.25">
      <c r="A85" s="38" t="str">
        <f>IF($D84="","",$D84)</f>
        <v>Are required elements for a relevant care plan found within the member record (i.e.: progress note)?</v>
      </c>
    </row>
    <row r="86" spans="1:17" ht="15.6" x14ac:dyDescent="0.3">
      <c r="A86" s="38" t="e">
        <f>IF(#REF!="","",#REF!)</f>
        <v>#REF!</v>
      </c>
      <c r="C86" s="36" t="s">
        <v>296</v>
      </c>
      <c r="D86" s="356" t="str">
        <f>'Chart 1'!D86</f>
        <v>PERINATAL SERVICES</v>
      </c>
      <c r="E86" s="357"/>
      <c r="F86" s="357"/>
      <c r="G86" s="357"/>
      <c r="H86" s="357"/>
      <c r="I86" s="357"/>
      <c r="J86" s="357"/>
      <c r="K86" s="357"/>
      <c r="L86" s="357"/>
      <c r="M86" s="357"/>
      <c r="N86" s="357"/>
      <c r="O86" s="252" t="s">
        <v>297</v>
      </c>
      <c r="P86" s="252" t="s">
        <v>298</v>
      </c>
      <c r="Q86" s="252" t="s">
        <v>299</v>
      </c>
    </row>
    <row r="87" spans="1:17" ht="90" customHeight="1" x14ac:dyDescent="0.25">
      <c r="A87" s="38" t="s">
        <v>315</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e">
        <f>IF(#REF!="","",#REF!)</f>
        <v>#REF!</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2">IF(O88="","",IF(O88="Yes","Met",IF(O88="No","Not met","N/A")))</f>
        <v/>
      </c>
      <c r="Q88" s="125"/>
    </row>
    <row r="89" spans="1:17" ht="90" customHeight="1" x14ac:dyDescent="0.25">
      <c r="A89" s="38" t="str">
        <f t="shared" ref="A89:A92" si="13">IF($D86="","",$D86)</f>
        <v>PERINATAL SERVICES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2"/>
        <v/>
      </c>
      <c r="Q89" s="125"/>
    </row>
    <row r="90" spans="1:17" ht="90" customHeight="1" x14ac:dyDescent="0.25">
      <c r="A90" s="38" t="str">
        <f t="shared" si="13"/>
        <v>Do services rendered address treatment and recovery issues specific to pregnant and postpartum women such as relationships, sexual and physical abuse, and development of parenting skills?</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2"/>
        <v/>
      </c>
      <c r="Q90" s="125"/>
    </row>
    <row r="91" spans="1:17" ht="90" customHeight="1" x14ac:dyDescent="0.25">
      <c r="A91" s="38" t="str">
        <f t="shared" si="13"/>
        <v>Does the medical documentation substantiate the member's pregnancy and is the last day of pregnancy documented in the member's record?</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2"/>
        <v/>
      </c>
      <c r="Q91" s="125"/>
    </row>
    <row r="92" spans="1:17" ht="36" hidden="1" customHeight="1" x14ac:dyDescent="0.25">
      <c r="A92" s="38" t="str">
        <f t="shared" si="13"/>
        <v>Are required elements for a relevant care plan found within the member record (ie: progress note)?</v>
      </c>
      <c r="C92" s="68" t="str">
        <f>'Chart 1'!C92</f>
        <v>Hide 12.6</v>
      </c>
      <c r="D92" s="335" t="str">
        <f>'Chart 1'!D92</f>
        <v>Hide</v>
      </c>
      <c r="E92" s="335"/>
      <c r="F92" s="335"/>
      <c r="G92" s="335"/>
      <c r="H92" s="335"/>
      <c r="I92" s="335"/>
      <c r="J92" s="335"/>
      <c r="K92" s="335"/>
      <c r="L92" s="335"/>
      <c r="M92" s="335"/>
      <c r="N92" s="335"/>
      <c r="O92" s="23"/>
      <c r="P92" s="31" t="str">
        <f t="shared" si="12"/>
        <v/>
      </c>
      <c r="Q92" s="125"/>
    </row>
    <row r="93" spans="1:17" ht="18.75" customHeight="1" x14ac:dyDescent="0.25">
      <c r="A93" s="38" t="e">
        <f>IF(#REF!="","",#REF!)</f>
        <v>#REF!</v>
      </c>
      <c r="P93" s="1"/>
    </row>
    <row r="94" spans="1:17" ht="15.6" customHeight="1" x14ac:dyDescent="0.3">
      <c r="A94" s="38" t="e">
        <f>IF(#REF!="","",#REF!)</f>
        <v>#REF!</v>
      </c>
      <c r="C94" s="36" t="s">
        <v>296</v>
      </c>
      <c r="D94" s="356" t="str">
        <f>'Chart 1'!D94</f>
        <v>WITHDRAWAL MANAGEMENT SERVICES/AWM</v>
      </c>
      <c r="E94" s="357"/>
      <c r="F94" s="357"/>
      <c r="G94" s="357"/>
      <c r="H94" s="357"/>
      <c r="I94" s="357"/>
      <c r="J94" s="357"/>
      <c r="K94" s="357"/>
      <c r="L94" s="357"/>
      <c r="M94" s="357"/>
      <c r="N94" s="357"/>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31.95"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31.95"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5"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5"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ht="19.5" customHeight="1" x14ac:dyDescent="0.25">
      <c r="A100" s="38" t="str">
        <f>IF($D75="","",$D75)</f>
        <v>Naltrexone services: Are there at least two face-to-face counseling sessions with a therapist or counselor every 30-day period?</v>
      </c>
    </row>
    <row r="101" spans="1:17" x14ac:dyDescent="0.25">
      <c r="A101" s="38" t="e">
        <f>IF(#REF!="","",#REF!)</f>
        <v>#REF!</v>
      </c>
    </row>
    <row r="102" spans="1:17" x14ac:dyDescent="0.25">
      <c r="A102" s="38" t="e">
        <f>IF(#REF!="","",#REF!)</f>
        <v>#REF!</v>
      </c>
    </row>
    <row r="103" spans="1:17" ht="60" x14ac:dyDescent="0.25">
      <c r="A103" s="38" t="s">
        <v>315</v>
      </c>
    </row>
  </sheetData>
  <sheetProtection algorithmName="SHA-512" hashValue="e88IB5VEvLApjdGNp6HvGkcCN6qdZnem8E3YsLh9GnJ/TRaNE/28t42pohK25MDNjWnVrSfoQ3ymVY/lygElVA==" saltValue="cYnxtAeXsl3/aN/KARBsJQ==" spinCount="100000" sheet="1" formatCells="0" formatColumns="0" formatRows="0" selectLockedCells="1"/>
  <mergeCells count="93">
    <mergeCell ref="D43:N43"/>
    <mergeCell ref="D44:N44"/>
    <mergeCell ref="D49:N49"/>
    <mergeCell ref="D50:N50"/>
    <mergeCell ref="D14:N14"/>
    <mergeCell ref="D17:N17"/>
    <mergeCell ref="D18:N18"/>
    <mergeCell ref="D19:N19"/>
    <mergeCell ref="D30:N30"/>
    <mergeCell ref="D23:N23"/>
    <mergeCell ref="D20:N20"/>
    <mergeCell ref="D21:N21"/>
    <mergeCell ref="D22:N22"/>
    <mergeCell ref="D24:N24"/>
    <mergeCell ref="D15:N15"/>
    <mergeCell ref="C38:O38"/>
    <mergeCell ref="D39:N39"/>
    <mergeCell ref="D40:N40"/>
    <mergeCell ref="D41:N41"/>
    <mergeCell ref="D42:N42"/>
    <mergeCell ref="D34:N34"/>
    <mergeCell ref="D29:N29"/>
    <mergeCell ref="C1:G1"/>
    <mergeCell ref="I1:L1"/>
    <mergeCell ref="N1:P1"/>
    <mergeCell ref="C2:G2"/>
    <mergeCell ref="I2:L2"/>
    <mergeCell ref="E5:G5"/>
    <mergeCell ref="L5:M5"/>
    <mergeCell ref="O5:P5"/>
    <mergeCell ref="O4:P4"/>
    <mergeCell ref="L4:M4"/>
    <mergeCell ref="E4:G4"/>
    <mergeCell ref="D46:N46"/>
    <mergeCell ref="D47:N47"/>
    <mergeCell ref="D36:N36"/>
    <mergeCell ref="D37:N37"/>
    <mergeCell ref="D8:N8"/>
    <mergeCell ref="D9:N9"/>
    <mergeCell ref="D10:N10"/>
    <mergeCell ref="D11:N11"/>
    <mergeCell ref="D12:N12"/>
    <mergeCell ref="D13:N13"/>
    <mergeCell ref="D31:N31"/>
    <mergeCell ref="D32:N32"/>
    <mergeCell ref="D33:N33"/>
    <mergeCell ref="D26:N26"/>
    <mergeCell ref="D27:N27"/>
    <mergeCell ref="D28:N28"/>
    <mergeCell ref="D58:N58"/>
    <mergeCell ref="D48:N48"/>
    <mergeCell ref="D61:N61"/>
    <mergeCell ref="D62:N62"/>
    <mergeCell ref="D63:N63"/>
    <mergeCell ref="D53:N53"/>
    <mergeCell ref="D54:N54"/>
    <mergeCell ref="D55:N55"/>
    <mergeCell ref="D56:N56"/>
    <mergeCell ref="D57:N57"/>
    <mergeCell ref="D51:N51"/>
    <mergeCell ref="D77:N77"/>
    <mergeCell ref="D78:N78"/>
    <mergeCell ref="D64:N64"/>
    <mergeCell ref="D59:N59"/>
    <mergeCell ref="D60:N60"/>
    <mergeCell ref="D99:N99"/>
    <mergeCell ref="D86:N86"/>
    <mergeCell ref="D87:N87"/>
    <mergeCell ref="D88:N88"/>
    <mergeCell ref="D89:N89"/>
    <mergeCell ref="D90:N90"/>
    <mergeCell ref="D91:N91"/>
    <mergeCell ref="D92:N92"/>
    <mergeCell ref="D94:N94"/>
    <mergeCell ref="D95:N95"/>
    <mergeCell ref="D96:N96"/>
    <mergeCell ref="D97:N97"/>
    <mergeCell ref="R7:Z7"/>
    <mergeCell ref="D84:N84"/>
    <mergeCell ref="D79:N79"/>
    <mergeCell ref="D80:N80"/>
    <mergeCell ref="D98:N98"/>
    <mergeCell ref="D67:N67"/>
    <mergeCell ref="D68:N68"/>
    <mergeCell ref="D65:N65"/>
    <mergeCell ref="D82:N82"/>
    <mergeCell ref="D83:N83"/>
    <mergeCell ref="D69:N69"/>
    <mergeCell ref="D70:N70"/>
    <mergeCell ref="D72:N72"/>
    <mergeCell ref="D73:N73"/>
    <mergeCell ref="D74:N74"/>
    <mergeCell ref="D75:N75"/>
  </mergeCells>
  <phoneticPr fontId="15" type="noConversion"/>
  <conditionalFormatting sqref="P1:P3 P6:P1048576 Q8:Q15 Q17:Q24 Q26:Q34 Q36:Q37 Q39:Q44 Q46:Q51 Q53:Q65 Q67:Q70 Q72:Q75 Q77:Q80 Q82:Q84 Q86:Q92 Q94:Q99">
    <cfRule type="containsText" dxfId="32" priority="1" operator="containsText" text="Fail">
      <formula>NOT(ISERROR(SEARCH("Fail",P1)))</formula>
    </cfRule>
  </conditionalFormatting>
  <conditionalFormatting sqref="AM9">
    <cfRule type="containsText" dxfId="31" priority="17"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27:O34 O9:O15 O37 O83:O84 O18:O24 O40:O44 O73:O75 O78:O80 O87:O92 O68:O70 O54:O65 O95:O99 O47:O51" xr:uid="{76FF4FE0-89EA-469D-BDE4-691D9C133C1D}">
      <formula1>"Yes,No,N/A"</formula1>
    </dataValidation>
    <dataValidation type="date" operator="greaterThan" allowBlank="1" showInputMessage="1" showErrorMessage="1" sqref="V9:V38" xr:uid="{72C5606C-EE6D-4576-8BC0-02CB6A8D151D}">
      <formula1>36526</formula1>
    </dataValidation>
    <dataValidation type="list" allowBlank="1" showInputMessage="1" showErrorMessage="1" sqref="X9:X38" xr:uid="{ABCF8D7C-9D0A-4E3B-A414-B0DDBBD2B225}">
      <formula1>Corrected_Codes</formula1>
    </dataValidation>
    <dataValidation type="list" allowBlank="1" showInputMessage="1" showErrorMessage="1" sqref="Y9:Y38" xr:uid="{8B9E1A02-1290-4F1E-A179-0298B18C0F4D}">
      <formula1>Disallowance_Codes</formula1>
    </dataValidation>
  </dataValidations>
  <pageMargins left="0.24" right="0.25" top="1.2" bottom="0.63" header="0.38" footer="0.25"/>
  <pageSetup scale="25" fitToHeight="0" orientation="portrait" r:id="rId1"/>
  <headerFooter alignWithMargins="0"/>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ECB4B-6AED-44B9-9D86-7F558BEF0F9F}">
  <sheetPr codeName="Sheet8">
    <tabColor theme="3" tint="0.39997558519241921"/>
    <pageSetUpPr fitToPage="1"/>
  </sheetPr>
  <dimension ref="A1:AM10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bestFit="1" customWidth="1"/>
    <col min="19" max="19" width="12.5546875" style="1" bestFit="1" customWidth="1"/>
    <col min="20" max="20" width="15" style="1" customWidth="1"/>
    <col min="21" max="21" width="14.5546875" style="1" bestFit="1" customWidth="1"/>
    <col min="22" max="22" width="14.33203125" style="1" bestFit="1" customWidth="1"/>
    <col min="23" max="23" width="13.6640625" style="1" customWidth="1"/>
    <col min="24" max="24" width="27.5546875" style="11" customWidth="1"/>
    <col min="25" max="25" width="28.33203125" customWidth="1"/>
    <col min="26" max="26" width="52.66406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1.95"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6</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79.4"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4.200000000000003"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8.7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39"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39"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6.2"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6.2"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6.2"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7.2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B38" s="245"/>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5.6" x14ac:dyDescent="0.3">
      <c r="A39" s="38" t="e">
        <f>IF(#REF!="","",#REF!)</f>
        <v>#REF!</v>
      </c>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6" customHeight="1" x14ac:dyDescent="0.25">
      <c r="A40" s="38" t="s">
        <v>315</v>
      </c>
      <c r="B40" s="245"/>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IF($D38="","",$D38)</f>
        <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36.6"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36.6"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ht="18" customHeight="1" x14ac:dyDescent="0.25">
      <c r="A45" s="38" t="str">
        <f>IF($D41="","",$D41)</f>
        <v>Have all risk and safety issues in the member record been addressed and for member with identified risks, do progress notes document ongoing assessment, clinical monitoring, and intervention(s) that relate to the level of risk, when appropriate?</v>
      </c>
      <c r="B45" s="38" t="s">
        <v>326</v>
      </c>
      <c r="O45" s="1"/>
    </row>
    <row r="46" spans="1:27" ht="15.6" customHeight="1" x14ac:dyDescent="0.3">
      <c r="A46" s="38" t="e">
        <f>IF(#REF!="","",#REF!)</f>
        <v>#REF!</v>
      </c>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6"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39.6"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8.600000000000001"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8.600000000000001"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15.6" customHeight="1" x14ac:dyDescent="0.3">
      <c r="A53" s="38" t="e">
        <f>IF(#REF!="","",#REF!)</f>
        <v>#REF!</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
        <v>315</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IF($D93="","",$D93)</f>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ref="A56:A65" si="7">IF($D53="","",$D53)</f>
        <v xml:space="preserve">BILLING </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Were all services provided while the member was outside of a Medi-Cal lock-out place of service (e.g., psych hospitalization, Institution for Mental Disease (IMD) juvenile hall*, jail)? If no, identify the services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Is there documentation of a valid allowable service for every claim billed within the review period?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39.6" hidden="1" customHeight="1" x14ac:dyDescent="0.25">
      <c r="A59"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39.6" hidden="1" customHeight="1" x14ac:dyDescent="0.25">
      <c r="A60"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39.6" hidden="1" customHeight="1" x14ac:dyDescent="0.25">
      <c r="A61" s="38" t="str">
        <f t="shared" si="7"/>
        <v>Do individual and/or group progress notes with multiple providers clearly identify the number of providers and the specific involvement and interventions of each provider? If no, identify the claims in the Services Addendum.</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37.950000000000003"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37.950000000000003"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37.950000000000003"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7.7"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21.75" customHeight="1" x14ac:dyDescent="0.25">
      <c r="A66" s="38" t="str">
        <f>IF($D65="","",$D65)</f>
        <v>Hide</v>
      </c>
      <c r="P66" s="1"/>
    </row>
    <row r="67" spans="1:17" ht="15.6" customHeight="1" x14ac:dyDescent="0.3">
      <c r="A67" s="38" t="e">
        <f>IF(#REF!="","",#REF!)</f>
        <v>#REF!</v>
      </c>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
        <v>315</v>
      </c>
      <c r="B68" s="245"/>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9.2" customHeight="1" x14ac:dyDescent="0.3">
      <c r="A72" s="38" t="e">
        <f>IF(#REF!="","",#REF!)</f>
        <v>#REF!</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
        <v>315</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IF($D66="","",$D66)</f>
        <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IF($D72="","",$D72)</f>
        <v>NALTREXONE SERVICES</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2" customHeight="1" x14ac:dyDescent="0.25">
      <c r="C76" s="83"/>
      <c r="D76" s="83"/>
      <c r="E76" s="83"/>
      <c r="F76" s="83"/>
      <c r="G76" s="83"/>
      <c r="H76" s="83"/>
      <c r="I76" s="83"/>
      <c r="J76" s="83"/>
      <c r="K76" s="83"/>
      <c r="L76" s="83"/>
      <c r="M76" s="83"/>
      <c r="N76" s="83"/>
      <c r="O76" s="83"/>
      <c r="P76" s="83"/>
    </row>
    <row r="77" spans="1:17" ht="15.6" customHeight="1" x14ac:dyDescent="0.3">
      <c r="A77" s="38" t="e">
        <f>IF(#REF!="","",#REF!)</f>
        <v>#REF!</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
        <v>315</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37.200000000000003" hidden="1" customHeight="1" x14ac:dyDescent="0.25">
      <c r="A79" s="38" t="str">
        <f>IF($D100="","",$D100)</f>
        <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6.95" hidden="1" customHeight="1" x14ac:dyDescent="0.25">
      <c r="A80" s="38" t="str">
        <f>IF($D77="","",$D77)</f>
        <v>RECOVERY SERVICES</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ht="20.25" customHeight="1" x14ac:dyDescent="0.25">
      <c r="A81" s="38" t="str">
        <f>IF($D80="","",$D80)</f>
        <v>Hide</v>
      </c>
    </row>
    <row r="82" spans="1:17" ht="15.6" customHeight="1" x14ac:dyDescent="0.3">
      <c r="A82" s="38" t="e">
        <f>IF(#REF!="","",#REF!)</f>
        <v>#REF!</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
        <v>315</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IF($D81="","",$D81)</f>
        <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ht="23.25" customHeight="1" x14ac:dyDescent="0.25">
      <c r="A85" s="38" t="str">
        <f>IF($D84="","",$D84)</f>
        <v>Are required elements for a relevant care plan found within the member record (i.e.: progress note)?</v>
      </c>
    </row>
    <row r="86" spans="1:17" ht="15.6" x14ac:dyDescent="0.3">
      <c r="A86" s="38" t="e">
        <f>IF(#REF!="","",#REF!)</f>
        <v>#REF!</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s">
        <v>315</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e">
        <f>IF(#REF!="","",#REF!)</f>
        <v>#REF!</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2">IF(O88="","",IF(O88="Yes","Met",IF(O88="No","Not met","N/A")))</f>
        <v/>
      </c>
      <c r="Q88" s="125"/>
    </row>
    <row r="89" spans="1:17" ht="90" customHeight="1" x14ac:dyDescent="0.25">
      <c r="A89" s="38" t="str">
        <f t="shared" ref="A89:A92" si="13">IF($D86="","",$D86)</f>
        <v>PERINATAL SERVICES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2"/>
        <v/>
      </c>
      <c r="Q89" s="125"/>
    </row>
    <row r="90" spans="1:17" ht="90" customHeight="1" x14ac:dyDescent="0.25">
      <c r="A90" s="38" t="str">
        <f t="shared" si="13"/>
        <v>Do services rendered address treatment and recovery issues specific to pregnant and postpartum women such as relationships, sexual and physical abuse, and development of parenting skills?</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2"/>
        <v/>
      </c>
      <c r="Q90" s="125"/>
    </row>
    <row r="91" spans="1:17" ht="90" customHeight="1" x14ac:dyDescent="0.25">
      <c r="A91" s="38" t="str">
        <f t="shared" si="13"/>
        <v>Does the medical documentation substantiate the member's pregnancy and is the last day of pregnancy documented in the member's record?</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2"/>
        <v/>
      </c>
      <c r="Q91" s="125"/>
    </row>
    <row r="92" spans="1:17" ht="39.6" hidden="1" customHeight="1" x14ac:dyDescent="0.25">
      <c r="A92" s="38" t="str">
        <f t="shared" si="13"/>
        <v>Are required elements for a relevant care plan found within the member record (ie: progress note)?</v>
      </c>
      <c r="C92" s="68" t="str">
        <f>'Chart 1'!C92</f>
        <v>Hide 12.6</v>
      </c>
      <c r="D92" s="335" t="str">
        <f>'Chart 1'!D92</f>
        <v>Hide</v>
      </c>
      <c r="E92" s="335"/>
      <c r="F92" s="335"/>
      <c r="G92" s="335"/>
      <c r="H92" s="335"/>
      <c r="I92" s="335"/>
      <c r="J92" s="335"/>
      <c r="K92" s="335"/>
      <c r="L92" s="335"/>
      <c r="M92" s="335"/>
      <c r="N92" s="335"/>
      <c r="O92" s="23"/>
      <c r="P92" s="31" t="str">
        <f t="shared" si="12"/>
        <v/>
      </c>
      <c r="Q92" s="125"/>
    </row>
    <row r="93" spans="1:17" ht="21" customHeight="1"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41.4"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41.4"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8.600000000000001"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8.600000000000001"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ht="21.75" customHeight="1" x14ac:dyDescent="0.25">
      <c r="A100" s="38" t="str">
        <f>IF($D75="","",$D75)</f>
        <v>Naltrexone services: Are there at least two face-to-face counseling sessions with a therapist or counselor every 30-day period?</v>
      </c>
    </row>
    <row r="101" spans="1:17" x14ac:dyDescent="0.25">
      <c r="A101" s="38" t="e">
        <f>IF(#REF!="","",#REF!)</f>
        <v>#REF!</v>
      </c>
    </row>
    <row r="102" spans="1:17" x14ac:dyDescent="0.25">
      <c r="A102" s="38" t="e">
        <f>IF(#REF!="","",#REF!)</f>
        <v>#REF!</v>
      </c>
    </row>
    <row r="103" spans="1:17" ht="60" x14ac:dyDescent="0.25">
      <c r="A103" s="38" t="s">
        <v>315</v>
      </c>
    </row>
  </sheetData>
  <sheetProtection algorithmName="SHA-512" hashValue="1rBlmjidFF6ZHfCJE/7ZGnOt9fueopmp+Sno/L2OcSxEyC8XhXJvPYRzucJG2CS9W3C1L4bmKuTMXU6qTaAgSw==" saltValue="f1qL1vIe02ndqSa+JScuNw==" spinCount="100000" sheet="1" formatCells="0" formatColumns="0" formatRows="0" selectLockedCells="1"/>
  <mergeCells count="93">
    <mergeCell ref="D43:N43"/>
    <mergeCell ref="D44:N44"/>
    <mergeCell ref="D49:N49"/>
    <mergeCell ref="D50:N50"/>
    <mergeCell ref="D14:N14"/>
    <mergeCell ref="D17:N17"/>
    <mergeCell ref="D18:N18"/>
    <mergeCell ref="D19:N19"/>
    <mergeCell ref="D30:N30"/>
    <mergeCell ref="D23:N23"/>
    <mergeCell ref="D20:N20"/>
    <mergeCell ref="D21:N21"/>
    <mergeCell ref="D22:N22"/>
    <mergeCell ref="D24:N24"/>
    <mergeCell ref="D15:N15"/>
    <mergeCell ref="C38:O38"/>
    <mergeCell ref="D39:N39"/>
    <mergeCell ref="D40:N40"/>
    <mergeCell ref="D41:N41"/>
    <mergeCell ref="D42:N42"/>
    <mergeCell ref="D34:N34"/>
    <mergeCell ref="D29:N29"/>
    <mergeCell ref="C1:G1"/>
    <mergeCell ref="I1:L1"/>
    <mergeCell ref="N1:P1"/>
    <mergeCell ref="C2:G2"/>
    <mergeCell ref="I2:L2"/>
    <mergeCell ref="E5:G5"/>
    <mergeCell ref="L5:M5"/>
    <mergeCell ref="O5:P5"/>
    <mergeCell ref="O4:P4"/>
    <mergeCell ref="L4:M4"/>
    <mergeCell ref="E4:G4"/>
    <mergeCell ref="D46:N46"/>
    <mergeCell ref="D47:N47"/>
    <mergeCell ref="D36:N36"/>
    <mergeCell ref="D37:N37"/>
    <mergeCell ref="D8:N8"/>
    <mergeCell ref="D9:N9"/>
    <mergeCell ref="D10:N10"/>
    <mergeCell ref="D11:N11"/>
    <mergeCell ref="D12:N12"/>
    <mergeCell ref="D13:N13"/>
    <mergeCell ref="D31:N31"/>
    <mergeCell ref="D32:N32"/>
    <mergeCell ref="D33:N33"/>
    <mergeCell ref="D26:N26"/>
    <mergeCell ref="D27:N27"/>
    <mergeCell ref="D28:N28"/>
    <mergeCell ref="D58:N58"/>
    <mergeCell ref="D48:N48"/>
    <mergeCell ref="D61:N61"/>
    <mergeCell ref="D62:N62"/>
    <mergeCell ref="D63:N63"/>
    <mergeCell ref="D53:N53"/>
    <mergeCell ref="D54:N54"/>
    <mergeCell ref="D55:N55"/>
    <mergeCell ref="D56:N56"/>
    <mergeCell ref="D57:N57"/>
    <mergeCell ref="D51:N51"/>
    <mergeCell ref="D77:N77"/>
    <mergeCell ref="D78:N78"/>
    <mergeCell ref="D64:N64"/>
    <mergeCell ref="D59:N59"/>
    <mergeCell ref="D60:N60"/>
    <mergeCell ref="D99:N99"/>
    <mergeCell ref="D86:N86"/>
    <mergeCell ref="D87:N87"/>
    <mergeCell ref="D88:N88"/>
    <mergeCell ref="D89:N89"/>
    <mergeCell ref="D90:N90"/>
    <mergeCell ref="D91:N91"/>
    <mergeCell ref="D92:N92"/>
    <mergeCell ref="D94:N94"/>
    <mergeCell ref="D95:N95"/>
    <mergeCell ref="D96:N96"/>
    <mergeCell ref="D97:N97"/>
    <mergeCell ref="R7:Z7"/>
    <mergeCell ref="D84:N84"/>
    <mergeCell ref="D79:N79"/>
    <mergeCell ref="D80:N80"/>
    <mergeCell ref="D98:N98"/>
    <mergeCell ref="D67:N67"/>
    <mergeCell ref="D68:N68"/>
    <mergeCell ref="D65:N65"/>
    <mergeCell ref="D82:N82"/>
    <mergeCell ref="D83:N83"/>
    <mergeCell ref="D70:N70"/>
    <mergeCell ref="D69:N69"/>
    <mergeCell ref="D72:N72"/>
    <mergeCell ref="D73:N73"/>
    <mergeCell ref="D74:N74"/>
    <mergeCell ref="D75:N75"/>
  </mergeCells>
  <phoneticPr fontId="15" type="noConversion"/>
  <conditionalFormatting sqref="P1:P3 P6:P1048576 Q8:Q15 Q17:Q24 Q26:Q34 Q36:Q37 Q39:Q44 Q46:Q51 Q53:Q65 Q67:Q70 Q72:Q75 Q77:Q80 Q82:Q84 Q86:Q92 Q94:Q99">
    <cfRule type="containsText" dxfId="30" priority="1" operator="containsText" text="Fail">
      <formula>NOT(ISERROR(SEARCH("Fail",P1)))</formula>
    </cfRule>
  </conditionalFormatting>
  <conditionalFormatting sqref="AM9">
    <cfRule type="containsText" dxfId="29"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B180A2AF-2214-469C-A203-479F3E79F240}">
      <formula1>"Yes,No,N/A"</formula1>
    </dataValidation>
    <dataValidation type="date" operator="greaterThan" allowBlank="1" showInputMessage="1" showErrorMessage="1" sqref="V9:V38" xr:uid="{72E0FDAA-B1AC-47FB-9CE8-E28F19967C83}">
      <formula1>36526</formula1>
    </dataValidation>
    <dataValidation type="list" allowBlank="1" showInputMessage="1" showErrorMessage="1" sqref="X9:X38" xr:uid="{CF0D67D9-BFE5-4476-B51C-6588C89424FF}">
      <formula1>Corrected_Codes</formula1>
    </dataValidation>
    <dataValidation type="list" allowBlank="1" showInputMessage="1" showErrorMessage="1" sqref="Y9:Y38" xr:uid="{76573684-E4C1-45CD-91F4-00A0BB491226}">
      <formula1>Disallowance_Codes</formula1>
    </dataValidation>
  </dataValidations>
  <pageMargins left="0.24" right="0.25" top="1.2" bottom="0.63" header="0.38" footer="0.25"/>
  <pageSetup scale="25" fitToHeight="0" orientation="portrait" r:id="rId1"/>
  <headerFooter alignWithMargins="0"/>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A658A-EB8D-4112-8ECD-806E169613EB}">
  <sheetPr codeName="Sheet9">
    <tabColor theme="3" tint="0.39997558519241921"/>
    <pageSetUpPr fitToPage="1"/>
  </sheetPr>
  <dimension ref="A1:AM10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bestFit="1" customWidth="1"/>
    <col min="19" max="19" width="12.5546875" style="1" customWidth="1"/>
    <col min="20" max="20" width="15" style="1" bestFit="1" customWidth="1"/>
    <col min="21" max="21" width="14.5546875" style="1" bestFit="1" customWidth="1"/>
    <col min="22" max="22" width="14.33203125" style="1" bestFit="1" customWidth="1"/>
    <col min="23" max="23" width="13.6640625" style="1" customWidth="1"/>
    <col min="24" max="24" width="28" style="11" customWidth="1"/>
    <col min="25" max="25" width="30.44140625" customWidth="1"/>
    <col min="26" max="26" width="47.332031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1.95"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7</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79.4"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6"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3"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9.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31.2"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31.2"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7.7"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7.7"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7.7"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8.7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B38" s="245"/>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5.6" x14ac:dyDescent="0.3">
      <c r="A39" s="38" t="e">
        <f>IF(#REF!="","",#REF!)</f>
        <v>#REF!</v>
      </c>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 customHeight="1" x14ac:dyDescent="0.25">
      <c r="A40" s="38" t="s">
        <v>315</v>
      </c>
      <c r="B40" s="245"/>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IF($D38="","",$D38)</f>
        <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39"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39.6"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ht="15.75" customHeight="1" x14ac:dyDescent="0.25">
      <c r="A45" s="38" t="str">
        <f>IF($D41="","",$D41)</f>
        <v>Have all risk and safety issues in the member record been addressed and for member with identified risks, do progress notes document ongoing assessment, clinical monitoring, and intervention(s) that relate to the level of risk, when appropriate?</v>
      </c>
      <c r="B45" s="38" t="s">
        <v>326</v>
      </c>
      <c r="O45" s="1"/>
    </row>
    <row r="46" spans="1:27" ht="15.6" customHeight="1" x14ac:dyDescent="0.3">
      <c r="A46" s="38" t="e">
        <f>IF(#REF!="","",#REF!)</f>
        <v>#REF!</v>
      </c>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38.4"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6.2"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6.2"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15.6" customHeight="1" x14ac:dyDescent="0.3">
      <c r="A53" s="38" t="e">
        <f>IF(#REF!="","",#REF!)</f>
        <v>#REF!</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
        <v>315</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IF($D93="","",$D93)</f>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ref="A56:A65" si="7">IF($D53="","",$D53)</f>
        <v xml:space="preserve">BILLING </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Were all services provided while the member was outside of a Medi-Cal lock-out place of service (e.g., psych hospitalization, Institution for Mental Disease (IMD) juvenile hall*, jail)? If no, identify the services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Is there documentation of a valid allowable service for every claim billed within the review period?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43.95" hidden="1" customHeight="1" x14ac:dyDescent="0.25">
      <c r="A59"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43.95" hidden="1" customHeight="1" x14ac:dyDescent="0.25">
      <c r="A60"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43.95" hidden="1" customHeight="1" x14ac:dyDescent="0.25">
      <c r="A61" s="38" t="str">
        <f t="shared" si="7"/>
        <v>Do individual and/or group progress notes with multiple providers clearly identify the number of providers and the specific involvement and interventions of each provider? If no, identify the claims in the Services Addendum.</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40.950000000000003"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40.950000000000003"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40.950000000000003"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8"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24.75" customHeight="1" x14ac:dyDescent="0.25">
      <c r="A66" s="38" t="str">
        <f>IF($D65="","",$D65)</f>
        <v>Hide</v>
      </c>
      <c r="P66" s="1"/>
    </row>
    <row r="67" spans="1:17" ht="15.6" customHeight="1" x14ac:dyDescent="0.3">
      <c r="A67" s="38" t="e">
        <f>IF(#REF!="","",#REF!)</f>
        <v>#REF!</v>
      </c>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
        <v>315</v>
      </c>
      <c r="B68" s="245"/>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5.6" customHeight="1" x14ac:dyDescent="0.3">
      <c r="A72" s="38" t="e">
        <f>IF(#REF!="","",#REF!)</f>
        <v>#REF!</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
        <v>315</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IF($D66="","",$D66)</f>
        <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IF($D72="","",$D72)</f>
        <v>NALTREXONE SERVICES</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15.6" customHeight="1" x14ac:dyDescent="0.3">
      <c r="A77" s="38" t="e">
        <f>IF(#REF!="","",#REF!)</f>
        <v>#REF!</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
        <v>315</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39.6" hidden="1" customHeight="1" x14ac:dyDescent="0.25">
      <c r="A79" s="38" t="str">
        <f>IF($D100="","",$D100)</f>
        <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9.2" hidden="1" customHeight="1" x14ac:dyDescent="0.25">
      <c r="A80" s="38" t="str">
        <f>IF($D77="","",$D77)</f>
        <v>RECOVERY SERVICES</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ht="20.25" customHeight="1" x14ac:dyDescent="0.25">
      <c r="A81" s="38" t="str">
        <f>IF($D80="","",$D80)</f>
        <v>Hide</v>
      </c>
    </row>
    <row r="82" spans="1:17" ht="15.6" customHeight="1" x14ac:dyDescent="0.3">
      <c r="A82" s="38" t="e">
        <f>IF(#REF!="","",#REF!)</f>
        <v>#REF!</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
        <v>315</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IF($D81="","",$D81)</f>
        <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ht="23.25" customHeight="1" x14ac:dyDescent="0.25">
      <c r="A85" s="38" t="str">
        <f>IF($D84="","",$D84)</f>
        <v>Are required elements for a relevant care plan found within the member record (i.e.: progress note)?</v>
      </c>
    </row>
    <row r="86" spans="1:17" ht="15.6" x14ac:dyDescent="0.3">
      <c r="A86" s="38" t="e">
        <f>IF(#REF!="","",#REF!)</f>
        <v>#REF!</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s">
        <v>315</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e">
        <f>IF(#REF!="","",#REF!)</f>
        <v>#REF!</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2">IF(O88="","",IF(O88="Yes","Met",IF(O88="No","Not met","N/A")))</f>
        <v/>
      </c>
      <c r="Q88" s="125"/>
    </row>
    <row r="89" spans="1:17" ht="90" customHeight="1" x14ac:dyDescent="0.25">
      <c r="A89" s="38" t="str">
        <f t="shared" ref="A89:A92" si="13">IF($D86="","",$D86)</f>
        <v>PERINATAL SERVICES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2"/>
        <v/>
      </c>
      <c r="Q89" s="125"/>
    </row>
    <row r="90" spans="1:17" ht="90" customHeight="1" x14ac:dyDescent="0.25">
      <c r="A90" s="38" t="str">
        <f t="shared" si="13"/>
        <v>Do services rendered address treatment and recovery issues specific to pregnant and postpartum women such as relationships, sexual and physical abuse, and development of parenting skills?</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2"/>
        <v/>
      </c>
      <c r="Q90" s="125"/>
    </row>
    <row r="91" spans="1:17" ht="90" customHeight="1" x14ac:dyDescent="0.25">
      <c r="A91" s="38" t="str">
        <f t="shared" si="13"/>
        <v>Does the medical documentation substantiate the member's pregnancy and is the last day of pregnancy documented in the member's record?</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2"/>
        <v/>
      </c>
      <c r="Q91" s="125"/>
    </row>
    <row r="92" spans="1:17" ht="42" hidden="1" customHeight="1" x14ac:dyDescent="0.25">
      <c r="A92" s="38" t="str">
        <f t="shared" si="13"/>
        <v>Are required elements for a relevant care plan found within the member record (ie: progress note)?</v>
      </c>
      <c r="C92" s="68" t="str">
        <f>'Chart 1'!C92</f>
        <v>Hide 12.6</v>
      </c>
      <c r="D92" s="335" t="str">
        <f>'Chart 1'!D92</f>
        <v>Hide</v>
      </c>
      <c r="E92" s="335"/>
      <c r="F92" s="335"/>
      <c r="G92" s="335"/>
      <c r="H92" s="335"/>
      <c r="I92" s="335"/>
      <c r="J92" s="335"/>
      <c r="K92" s="335"/>
      <c r="L92" s="335"/>
      <c r="M92" s="335"/>
      <c r="N92" s="335"/>
      <c r="O92" s="23"/>
      <c r="P92" s="31" t="str">
        <f t="shared" si="12"/>
        <v/>
      </c>
      <c r="Q92" s="125"/>
    </row>
    <row r="93" spans="1:17" ht="18.75" customHeight="1"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46.2"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46.2"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5"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5"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ht="21.75" customHeight="1" x14ac:dyDescent="0.25">
      <c r="A100" s="38" t="str">
        <f>IF($D75="","",$D75)</f>
        <v>Naltrexone services: Are there at least two face-to-face counseling sessions with a therapist or counselor every 30-day period?</v>
      </c>
    </row>
    <row r="101" spans="1:17" x14ac:dyDescent="0.25">
      <c r="A101" s="38" t="e">
        <f>IF(#REF!="","",#REF!)</f>
        <v>#REF!</v>
      </c>
    </row>
    <row r="102" spans="1:17" x14ac:dyDescent="0.25">
      <c r="A102" s="38" t="e">
        <f>IF(#REF!="","",#REF!)</f>
        <v>#REF!</v>
      </c>
    </row>
    <row r="103" spans="1:17" ht="60" x14ac:dyDescent="0.25">
      <c r="A103" s="38" t="s">
        <v>315</v>
      </c>
    </row>
  </sheetData>
  <sheetProtection algorithmName="SHA-512" hashValue="PleoQhLaID8F7G/ksjsBeekI22ZJQEGatxMj7+FCHT9DGng3dpI6FStVK7I9+okQ/CNqVbfErB9xAwxQ4ucOJw==" saltValue="z4M+hjUBrvkojAhWi8rTHg==" spinCount="100000" sheet="1" formatCells="0" formatColumns="0" formatRows="0" selectLockedCells="1"/>
  <mergeCells count="93">
    <mergeCell ref="D43:N43"/>
    <mergeCell ref="D44:N44"/>
    <mergeCell ref="D49:N49"/>
    <mergeCell ref="D50:N50"/>
    <mergeCell ref="D14:N14"/>
    <mergeCell ref="D17:N17"/>
    <mergeCell ref="D18:N18"/>
    <mergeCell ref="D19:N19"/>
    <mergeCell ref="D30:N30"/>
    <mergeCell ref="D23:N23"/>
    <mergeCell ref="D20:N20"/>
    <mergeCell ref="D21:N21"/>
    <mergeCell ref="D22:N22"/>
    <mergeCell ref="D24:N24"/>
    <mergeCell ref="D15:N15"/>
    <mergeCell ref="C38:O38"/>
    <mergeCell ref="D39:N39"/>
    <mergeCell ref="D40:N40"/>
    <mergeCell ref="D41:N41"/>
    <mergeCell ref="D42:N42"/>
    <mergeCell ref="D34:N34"/>
    <mergeCell ref="D29:N29"/>
    <mergeCell ref="C1:G1"/>
    <mergeCell ref="I1:L1"/>
    <mergeCell ref="N1:P1"/>
    <mergeCell ref="C2:G2"/>
    <mergeCell ref="I2:L2"/>
    <mergeCell ref="E5:G5"/>
    <mergeCell ref="L5:M5"/>
    <mergeCell ref="O5:P5"/>
    <mergeCell ref="O4:P4"/>
    <mergeCell ref="L4:M4"/>
    <mergeCell ref="E4:G4"/>
    <mergeCell ref="D46:N46"/>
    <mergeCell ref="D47:N47"/>
    <mergeCell ref="D36:N36"/>
    <mergeCell ref="D37:N37"/>
    <mergeCell ref="D8:N8"/>
    <mergeCell ref="D9:N9"/>
    <mergeCell ref="D10:N10"/>
    <mergeCell ref="D11:N11"/>
    <mergeCell ref="D12:N12"/>
    <mergeCell ref="D13:N13"/>
    <mergeCell ref="D31:N31"/>
    <mergeCell ref="D32:N32"/>
    <mergeCell ref="D33:N33"/>
    <mergeCell ref="D26:N26"/>
    <mergeCell ref="D27:N27"/>
    <mergeCell ref="D28:N28"/>
    <mergeCell ref="D58:N58"/>
    <mergeCell ref="D48:N48"/>
    <mergeCell ref="D61:N61"/>
    <mergeCell ref="D62:N62"/>
    <mergeCell ref="D63:N63"/>
    <mergeCell ref="D53:N53"/>
    <mergeCell ref="D54:N54"/>
    <mergeCell ref="D55:N55"/>
    <mergeCell ref="D56:N56"/>
    <mergeCell ref="D57:N57"/>
    <mergeCell ref="D51:N51"/>
    <mergeCell ref="D77:N77"/>
    <mergeCell ref="D78:N78"/>
    <mergeCell ref="D64:N64"/>
    <mergeCell ref="D59:N59"/>
    <mergeCell ref="D60:N60"/>
    <mergeCell ref="D99:N99"/>
    <mergeCell ref="D86:N86"/>
    <mergeCell ref="D87:N87"/>
    <mergeCell ref="D88:N88"/>
    <mergeCell ref="D89:N89"/>
    <mergeCell ref="D90:N90"/>
    <mergeCell ref="D91:N91"/>
    <mergeCell ref="D92:N92"/>
    <mergeCell ref="D94:N94"/>
    <mergeCell ref="D95:N95"/>
    <mergeCell ref="D96:N96"/>
    <mergeCell ref="D97:N97"/>
    <mergeCell ref="R7:Z7"/>
    <mergeCell ref="D84:N84"/>
    <mergeCell ref="D79:N79"/>
    <mergeCell ref="D80:N80"/>
    <mergeCell ref="D98:N98"/>
    <mergeCell ref="D67:N67"/>
    <mergeCell ref="D68:N68"/>
    <mergeCell ref="D65:N65"/>
    <mergeCell ref="D82:N82"/>
    <mergeCell ref="D83:N83"/>
    <mergeCell ref="D69:N69"/>
    <mergeCell ref="D70:N70"/>
    <mergeCell ref="D72:N72"/>
    <mergeCell ref="D73:N73"/>
    <mergeCell ref="D74:N74"/>
    <mergeCell ref="D75:N75"/>
  </mergeCells>
  <phoneticPr fontId="15" type="noConversion"/>
  <conditionalFormatting sqref="P1:P3 P6:P1048576 Q8:Q15 Q17:Q24 Q26:Q34 Q36:Q37 Q39:Q44 Q46:Q51 Q53:Q65 Q67:Q70 Q72:Q75 Q77:Q80 Q82:Q84 Q86:Q92 Q94:Q99">
    <cfRule type="containsText" dxfId="28" priority="1" operator="containsText" text="Fail">
      <formula>NOT(ISERROR(SEARCH("Fail",P1)))</formula>
    </cfRule>
  </conditionalFormatting>
  <conditionalFormatting sqref="AM9">
    <cfRule type="containsText" dxfId="27"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40:O44 O87:O92 O73:O75 O78:O80 O27:O34 O68:O70 O54:O65 O95:O99 O47:O51" xr:uid="{843E0FBE-79FF-42B4-9B0B-34F785C374A7}">
      <formula1>"Yes,No,N/A"</formula1>
    </dataValidation>
    <dataValidation type="date" operator="greaterThan" allowBlank="1" showInputMessage="1" showErrorMessage="1" sqref="V9:V38" xr:uid="{A97744A9-C57C-41D8-8809-476AEE40C439}">
      <formula1>36526</formula1>
    </dataValidation>
    <dataValidation type="list" allowBlank="1" showInputMessage="1" showErrorMessage="1" sqref="X9:X38" xr:uid="{81C407FD-5D32-453B-A6DE-C676CD11583E}">
      <formula1>Corrected_Codes</formula1>
    </dataValidation>
    <dataValidation type="list" allowBlank="1" showInputMessage="1" showErrorMessage="1" sqref="Y9:Y38" xr:uid="{2551720B-A25D-4D97-9BEA-7AD89EF7D911}">
      <formula1>Disallowance_Codes</formula1>
    </dataValidation>
  </dataValidations>
  <pageMargins left="0.24" right="0.25" top="1.2" bottom="0.63" header="0.38" footer="0.25"/>
  <pageSetup scale="26" fitToHeight="0" orientation="portrait" r:id="rId1"/>
  <headerFooter alignWithMargins="0"/>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86F0A-7BD6-41DD-A4E1-C6B5228A1DAD}">
  <sheetPr codeName="Sheet10">
    <tabColor theme="3" tint="0.39997558519241921"/>
    <pageSetUpPr fitToPage="1"/>
  </sheetPr>
  <dimension ref="A1:AM10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bestFit="1" customWidth="1"/>
    <col min="22" max="22" width="14.33203125" style="1" bestFit="1" customWidth="1"/>
    <col min="23" max="23" width="13.6640625" style="1" customWidth="1"/>
    <col min="24" max="24" width="26.6640625" style="11" customWidth="1"/>
    <col min="25" max="25" width="30.33203125" customWidth="1"/>
    <col min="26" max="26" width="43.332031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1.2"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8</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7.200000000000003"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6.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39"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39"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9.95"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9.95"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9.95"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8.7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B38" s="245"/>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5.6" x14ac:dyDescent="0.3">
      <c r="A39" s="38" t="e">
        <f>IF(#REF!="","",#REF!)</f>
        <v>#REF!</v>
      </c>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49.69999999999999" customHeight="1" x14ac:dyDescent="0.25">
      <c r="A40" s="38" t="s">
        <v>315</v>
      </c>
      <c r="B40" s="245"/>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IF($D38="","",$D38)</f>
        <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44.4"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44.4"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ht="18.75" customHeight="1" x14ac:dyDescent="0.25">
      <c r="A45" s="38" t="str">
        <f>IF($D41="","",$D41)</f>
        <v>Have all risk and safety issues in the member record been addressed and for member with identified risks, do progress notes document ongoing assessment, clinical monitoring, and intervention(s) that relate to the level of risk, when appropriate?</v>
      </c>
      <c r="B45" s="38" t="s">
        <v>326</v>
      </c>
      <c r="O45" s="1"/>
    </row>
    <row r="46" spans="1:27" ht="15.6" customHeight="1" x14ac:dyDescent="0.3">
      <c r="A46" s="38" t="e">
        <f>IF(#REF!="","",#REF!)</f>
        <v>#REF!</v>
      </c>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42"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6.95"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6.95"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15.6" customHeight="1" x14ac:dyDescent="0.3">
      <c r="A53" s="38" t="e">
        <f>IF(#REF!="","",#REF!)</f>
        <v>#REF!</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
        <v>315</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IF($D93="","",$D93)</f>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ref="A56:A65" si="7">IF($D53="","",$D53)</f>
        <v xml:space="preserve">BILLING </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Were all services provided while the member was outside of a Medi-Cal lock-out place of service (e.g., psych hospitalization, Institution for Mental Disease (IMD) juvenile hall*, jail)? If no, identify the services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Is there documentation of a valid allowable service for every claim billed within the review period?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35.4" hidden="1" customHeight="1" x14ac:dyDescent="0.25">
      <c r="A59"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35.4" hidden="1" customHeight="1" x14ac:dyDescent="0.25">
      <c r="A60"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42" hidden="1" customHeight="1" x14ac:dyDescent="0.25">
      <c r="A61" s="38" t="str">
        <f t="shared" si="7"/>
        <v>Do individual and/or group progress notes with multiple providers clearly identify the number of providers and the specific involvement and interventions of each provider? If no, identify the claims in the Services Addendum.</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42"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41.4"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41.4"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9.2"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24" customHeight="1" x14ac:dyDescent="0.25">
      <c r="A66" s="38" t="str">
        <f>IF($D65="","",$D65)</f>
        <v>Hide</v>
      </c>
      <c r="P66" s="1"/>
    </row>
    <row r="67" spans="1:17" ht="15.6" customHeight="1" x14ac:dyDescent="0.3">
      <c r="A67" s="38" t="e">
        <f>IF(#REF!="","",#REF!)</f>
        <v>#REF!</v>
      </c>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
        <v>315</v>
      </c>
      <c r="B68" s="245"/>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5.6" customHeight="1" x14ac:dyDescent="0.3">
      <c r="A72" s="38" t="e">
        <f>IF(#REF!="","",#REF!)</f>
        <v>#REF!</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
        <v>315</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IF($D66="","",$D66)</f>
        <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IF($D72="","",$D72)</f>
        <v>NALTREXONE SERVICES</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15.75" customHeight="1" x14ac:dyDescent="0.3">
      <c r="A77" s="38" t="e">
        <f>IF(#REF!="","",#REF!)</f>
        <v>#REF!</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
        <v>315</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39.6" hidden="1" customHeight="1" x14ac:dyDescent="0.25">
      <c r="A79" s="38" t="str">
        <f>IF($D100="","",$D100)</f>
        <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7.7" hidden="1" customHeight="1" x14ac:dyDescent="0.25">
      <c r="A80" s="38" t="str">
        <f>IF($D77="","",$D77)</f>
        <v>RECOVERY SERVICES</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ht="22.5" customHeight="1" x14ac:dyDescent="0.25">
      <c r="A81" s="38" t="str">
        <f>IF($D80="","",$D80)</f>
        <v>Hide</v>
      </c>
    </row>
    <row r="82" spans="1:17" ht="15.75" customHeight="1" x14ac:dyDescent="0.3">
      <c r="A82" s="38" t="e">
        <f>IF(#REF!="","",#REF!)</f>
        <v>#REF!</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
        <v>315</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IF($D81="","",$D81)</f>
        <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ht="14.4" customHeight="1" x14ac:dyDescent="0.25">
      <c r="A85" s="38" t="str">
        <f>IF($D84="","",$D84)</f>
        <v>Are required elements for a relevant care plan found within the member record (i.e.: progress note)?</v>
      </c>
    </row>
    <row r="86" spans="1:17" ht="15.6" x14ac:dyDescent="0.3">
      <c r="A86" s="38" t="e">
        <f>IF(#REF!="","",#REF!)</f>
        <v>#REF!</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s">
        <v>315</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e">
        <f>IF(#REF!="","",#REF!)</f>
        <v>#REF!</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2">IF(O88="","",IF(O88="Yes","Met",IF(O88="No","Not met","N/A")))</f>
        <v/>
      </c>
      <c r="Q88" s="125"/>
    </row>
    <row r="89" spans="1:17" ht="90" customHeight="1" x14ac:dyDescent="0.25">
      <c r="A89" s="38" t="str">
        <f t="shared" ref="A89:A92" si="13">IF($D86="","",$D86)</f>
        <v>PERINATAL SERVICES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2"/>
        <v/>
      </c>
      <c r="Q89" s="125"/>
    </row>
    <row r="90" spans="1:17" ht="90" customHeight="1" x14ac:dyDescent="0.25">
      <c r="A90" s="38" t="str">
        <f t="shared" si="13"/>
        <v>Do services rendered address treatment and recovery issues specific to pregnant and postpartum women such as relationships, sexual and physical abuse, and development of parenting skills?</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2"/>
        <v/>
      </c>
      <c r="Q90" s="125"/>
    </row>
    <row r="91" spans="1:17" ht="90" customHeight="1" x14ac:dyDescent="0.25">
      <c r="A91" s="38" t="str">
        <f t="shared" si="13"/>
        <v>Does the medical documentation substantiate the member's pregnancy and is the last day of pregnancy documented in the member's record?</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2"/>
        <v/>
      </c>
      <c r="Q91" s="125"/>
    </row>
    <row r="92" spans="1:17" ht="40.200000000000003" hidden="1" customHeight="1" x14ac:dyDescent="0.25">
      <c r="A92" s="38" t="str">
        <f t="shared" si="13"/>
        <v>Are required elements for a relevant care plan found within the member record (ie: progress note)?</v>
      </c>
      <c r="C92" s="68" t="str">
        <f>'Chart 1'!C92</f>
        <v>Hide 12.6</v>
      </c>
      <c r="D92" s="335" t="str">
        <f>'Chart 1'!D92</f>
        <v>Hide</v>
      </c>
      <c r="E92" s="335"/>
      <c r="F92" s="335"/>
      <c r="G92" s="335"/>
      <c r="H92" s="335"/>
      <c r="I92" s="335"/>
      <c r="J92" s="335"/>
      <c r="K92" s="335"/>
      <c r="L92" s="335"/>
      <c r="M92" s="335"/>
      <c r="N92" s="335"/>
      <c r="O92" s="23"/>
      <c r="P92" s="31" t="str">
        <f t="shared" si="12"/>
        <v/>
      </c>
      <c r="Q92" s="125"/>
    </row>
    <row r="93" spans="1:17" ht="18.75" customHeight="1"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42"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42"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5.6"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5.6"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ht="22.5" customHeight="1" x14ac:dyDescent="0.25">
      <c r="A100" s="38" t="str">
        <f>IF($D75="","",$D75)</f>
        <v>Naltrexone services: Are there at least two face-to-face counseling sessions with a therapist or counselor every 30-day period?</v>
      </c>
    </row>
    <row r="101" spans="1:17" x14ac:dyDescent="0.25">
      <c r="A101" s="38" t="e">
        <f>IF(#REF!="","",#REF!)</f>
        <v>#REF!</v>
      </c>
    </row>
    <row r="102" spans="1:17" x14ac:dyDescent="0.25">
      <c r="A102" s="38" t="e">
        <f>IF(#REF!="","",#REF!)</f>
        <v>#REF!</v>
      </c>
    </row>
    <row r="103" spans="1:17" ht="60" x14ac:dyDescent="0.25">
      <c r="A103" s="38" t="s">
        <v>315</v>
      </c>
    </row>
  </sheetData>
  <sheetProtection algorithmName="SHA-512" hashValue="mdWgIGKP3veOMdtCrGL06xcfFtpIJNmH7kO27fVMSEFmbtfzUSxegz26DEXOnPVB/2dZ8XDNM2I1vF0AG2yODA==" saltValue="TEj0JvvhMOBODrbc3gTQMA==" spinCount="100000" sheet="1" formatCells="0" formatColumns="0" formatRows="0" selectLockedCells="1"/>
  <mergeCells count="93">
    <mergeCell ref="D43:N43"/>
    <mergeCell ref="D44:N44"/>
    <mergeCell ref="D49:N49"/>
    <mergeCell ref="D50:N50"/>
    <mergeCell ref="D14:N14"/>
    <mergeCell ref="D17:N17"/>
    <mergeCell ref="D18:N18"/>
    <mergeCell ref="D19:N19"/>
    <mergeCell ref="D30:N30"/>
    <mergeCell ref="D23:N23"/>
    <mergeCell ref="D20:N20"/>
    <mergeCell ref="D21:N21"/>
    <mergeCell ref="D22:N22"/>
    <mergeCell ref="D24:N24"/>
    <mergeCell ref="D15:N15"/>
    <mergeCell ref="C38:O38"/>
    <mergeCell ref="D39:N39"/>
    <mergeCell ref="D40:N40"/>
    <mergeCell ref="D41:N41"/>
    <mergeCell ref="D42:N42"/>
    <mergeCell ref="D34:N34"/>
    <mergeCell ref="D29:N29"/>
    <mergeCell ref="C1:G1"/>
    <mergeCell ref="I1:L1"/>
    <mergeCell ref="N1:P1"/>
    <mergeCell ref="C2:G2"/>
    <mergeCell ref="I2:L2"/>
    <mergeCell ref="E5:G5"/>
    <mergeCell ref="L5:M5"/>
    <mergeCell ref="O5:P5"/>
    <mergeCell ref="O4:P4"/>
    <mergeCell ref="L4:M4"/>
    <mergeCell ref="E4:G4"/>
    <mergeCell ref="D46:N46"/>
    <mergeCell ref="D47:N47"/>
    <mergeCell ref="D36:N36"/>
    <mergeCell ref="D37:N37"/>
    <mergeCell ref="D8:N8"/>
    <mergeCell ref="D9:N9"/>
    <mergeCell ref="D10:N10"/>
    <mergeCell ref="D11:N11"/>
    <mergeCell ref="D12:N12"/>
    <mergeCell ref="D13:N13"/>
    <mergeCell ref="D31:N31"/>
    <mergeCell ref="D32:N32"/>
    <mergeCell ref="D33:N33"/>
    <mergeCell ref="D26:N26"/>
    <mergeCell ref="D27:N27"/>
    <mergeCell ref="D28:N28"/>
    <mergeCell ref="D58:N58"/>
    <mergeCell ref="D48:N48"/>
    <mergeCell ref="D61:N61"/>
    <mergeCell ref="D62:N62"/>
    <mergeCell ref="D63:N63"/>
    <mergeCell ref="D53:N53"/>
    <mergeCell ref="D54:N54"/>
    <mergeCell ref="D55:N55"/>
    <mergeCell ref="D56:N56"/>
    <mergeCell ref="D57:N57"/>
    <mergeCell ref="D51:N51"/>
    <mergeCell ref="D77:N77"/>
    <mergeCell ref="D78:N78"/>
    <mergeCell ref="D64:N64"/>
    <mergeCell ref="D59:N59"/>
    <mergeCell ref="D60:N60"/>
    <mergeCell ref="D99:N99"/>
    <mergeCell ref="D86:N86"/>
    <mergeCell ref="D87:N87"/>
    <mergeCell ref="D88:N88"/>
    <mergeCell ref="D89:N89"/>
    <mergeCell ref="D90:N90"/>
    <mergeCell ref="D91:N91"/>
    <mergeCell ref="D92:N92"/>
    <mergeCell ref="D94:N94"/>
    <mergeCell ref="D95:N95"/>
    <mergeCell ref="D96:N96"/>
    <mergeCell ref="D97:N97"/>
    <mergeCell ref="R7:Z7"/>
    <mergeCell ref="D84:N84"/>
    <mergeCell ref="D79:N79"/>
    <mergeCell ref="D80:N80"/>
    <mergeCell ref="D98:N98"/>
    <mergeCell ref="D67:N67"/>
    <mergeCell ref="D68:N68"/>
    <mergeCell ref="D65:N65"/>
    <mergeCell ref="D82:N82"/>
    <mergeCell ref="D83:N83"/>
    <mergeCell ref="D69:N69"/>
    <mergeCell ref="D70:N70"/>
    <mergeCell ref="D72:N72"/>
    <mergeCell ref="D73:N73"/>
    <mergeCell ref="D74:N74"/>
    <mergeCell ref="D75:N75"/>
  </mergeCells>
  <phoneticPr fontId="15" type="noConversion"/>
  <conditionalFormatting sqref="P1:P3 P6:P1048576 Q8:Q15 Q17:Q24 Q26:Q34 Q36:Q37 Q39:Q44 Q46:Q51 Q53:Q65 Q67:Q70 Q72:Q75 Q77:Q80 Q82:Q84 Q86:Q92 Q94:Q99">
    <cfRule type="containsText" dxfId="26" priority="1" operator="containsText" text="Fail">
      <formula>NOT(ISERROR(SEARCH("Fail",P1)))</formula>
    </cfRule>
  </conditionalFormatting>
  <conditionalFormatting sqref="AM9">
    <cfRule type="containsText" dxfId="25"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3D3A7CCF-A057-4B10-ABB0-E51B6FC4BBE2}">
      <formula1>"Yes,No,N/A"</formula1>
    </dataValidation>
    <dataValidation type="date" operator="greaterThan" allowBlank="1" showInputMessage="1" showErrorMessage="1" sqref="V9:V38" xr:uid="{A670B73B-5E0C-404D-9D76-A563D572B425}">
      <formula1>36526</formula1>
    </dataValidation>
    <dataValidation type="list" allowBlank="1" showInputMessage="1" showErrorMessage="1" sqref="X9:X38" xr:uid="{AFEB6CCA-9D94-43C3-A4BC-534AFBAE77A6}">
      <formula1>Corrected_Codes</formula1>
    </dataValidation>
    <dataValidation type="list" allowBlank="1" showInputMessage="1" showErrorMessage="1" sqref="Y9:Y38" xr:uid="{58E3B621-587F-419F-9931-5CAEEE0552BF}">
      <formula1>Disallowance_Codes</formula1>
    </dataValidation>
  </dataValidations>
  <pageMargins left="0.24" right="0.25" top="1.2" bottom="0.63" header="0.38" footer="0.25"/>
  <pageSetup scale="26" fitToHeight="0" orientation="portrait" r:id="rId1"/>
  <headerFooter alignWithMargins="0"/>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A3D2-CA16-425F-89A0-63351884DFD2}">
  <sheetPr codeName="Sheet11">
    <tabColor theme="3" tint="0.39997558519241921"/>
    <pageSetUpPr fitToPage="1"/>
  </sheetPr>
  <dimension ref="A1:AM10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bestFit="1" customWidth="1"/>
    <col min="22" max="22" width="14.33203125" style="1" bestFit="1" customWidth="1"/>
    <col min="23" max="23" width="13.6640625" style="1" customWidth="1"/>
    <col min="24" max="24" width="26.33203125" style="11" customWidth="1"/>
    <col min="25" max="25" width="27" customWidth="1"/>
    <col min="26" max="26" width="46.332031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1.2"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9</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99"/>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99"/>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99"/>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99"/>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99"/>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99"/>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99"/>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2.4"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9.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42.6"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42.6"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6.95"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6.95"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6.95"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7.2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B38" s="245"/>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5.6" x14ac:dyDescent="0.3">
      <c r="A39" s="38" t="e">
        <f>IF(#REF!="","",#REF!)</f>
        <v>#REF!</v>
      </c>
      <c r="C39" s="36" t="s">
        <v>296</v>
      </c>
      <c r="D39" s="351" t="str">
        <f>'Chart 1'!D39</f>
        <v>PROGRESS NOTES</v>
      </c>
      <c r="E39" s="352"/>
      <c r="F39" s="352"/>
      <c r="G39" s="352"/>
      <c r="H39" s="352"/>
      <c r="I39" s="352"/>
      <c r="J39" s="352"/>
      <c r="K39" s="352"/>
      <c r="L39" s="352"/>
      <c r="M39" s="352"/>
      <c r="N39" s="352"/>
      <c r="O39" s="252" t="s">
        <v>297</v>
      </c>
      <c r="P39" s="252" t="s">
        <v>298</v>
      </c>
      <c r="Q39" s="252" t="s">
        <v>299</v>
      </c>
    </row>
    <row r="40" spans="1:27" ht="150.6" customHeight="1" x14ac:dyDescent="0.25">
      <c r="A40" s="38" t="s">
        <v>315</v>
      </c>
      <c r="B40" s="245"/>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IF($D38="","",$D38)</f>
        <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34.950000000000003"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34.950000000000003"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ht="15.75" customHeight="1" x14ac:dyDescent="0.25">
      <c r="A45" s="38" t="str">
        <f>IF($D41="","",$D41)</f>
        <v>Have all risk and safety issues in the member record been addressed and for member with identified risks, do progress notes document ongoing assessment, clinical monitoring, and intervention(s) that relate to the level of risk, when appropriate?</v>
      </c>
      <c r="B45" s="38" t="s">
        <v>326</v>
      </c>
      <c r="O45" s="1"/>
    </row>
    <row r="46" spans="1:27" ht="15.6" customHeight="1" x14ac:dyDescent="0.3">
      <c r="A46" s="38" t="e">
        <f>IF(#REF!="","",#REF!)</f>
        <v>#REF!</v>
      </c>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6"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37.200000000000003"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5"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5"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15.6" customHeight="1" x14ac:dyDescent="0.3">
      <c r="A53" s="38" t="e">
        <f>IF(#REF!="","",#REF!)</f>
        <v>#REF!</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
        <v>315</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IF($D93="","",$D93)</f>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ref="A56:A65" si="7">IF($D53="","",$D53)</f>
        <v xml:space="preserve">BILLING </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Were all services provided while the member was outside of a Medi-Cal lock-out place of service (e.g., psych hospitalization, Institution for Mental Disease (IMD) juvenile hall*, jail)? If no, identify the services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Is there documentation of a valid allowable service for every claim billed within the review period?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39.6" hidden="1" customHeight="1" x14ac:dyDescent="0.25">
      <c r="A59"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39.6" hidden="1" customHeight="1" x14ac:dyDescent="0.25">
      <c r="A60"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39.6" hidden="1" customHeight="1" x14ac:dyDescent="0.25">
      <c r="A61" s="38" t="str">
        <f t="shared" si="7"/>
        <v>Do individual and/or group progress notes with multiple providers clearly identify the number of providers and the specific involvement and interventions of each provider? If no, identify the claims in the Services Addendum.</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37.200000000000003"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37.200000000000003"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37.200000000000003"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9.95"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23.25" customHeight="1" x14ac:dyDescent="0.25">
      <c r="A66" s="38" t="str">
        <f>IF($D65="","",$D65)</f>
        <v>Hide</v>
      </c>
      <c r="P66" s="1"/>
    </row>
    <row r="67" spans="1:17" ht="15.6" customHeight="1" x14ac:dyDescent="0.3">
      <c r="A67" s="38" t="e">
        <f>IF(#REF!="","",#REF!)</f>
        <v>#REF!</v>
      </c>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
        <v>315</v>
      </c>
      <c r="B68" s="245"/>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6"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5.6" customHeight="1" x14ac:dyDescent="0.3">
      <c r="A72" s="38" t="e">
        <f>IF(#REF!="","",#REF!)</f>
        <v>#REF!</v>
      </c>
      <c r="C72" s="36" t="s">
        <v>296</v>
      </c>
      <c r="D72" s="339" t="str">
        <f>'Chart 1'!D72</f>
        <v>NALTREXONE SERVICES</v>
      </c>
      <c r="E72" s="340"/>
      <c r="F72" s="340"/>
      <c r="G72" s="340"/>
      <c r="H72" s="340"/>
      <c r="I72" s="340"/>
      <c r="J72" s="340"/>
      <c r="K72" s="340"/>
      <c r="L72" s="340"/>
      <c r="M72" s="340"/>
      <c r="N72" s="341"/>
      <c r="O72" s="252" t="s">
        <v>297</v>
      </c>
      <c r="P72" s="252" t="s">
        <v>298</v>
      </c>
      <c r="Q72" s="252" t="s">
        <v>299</v>
      </c>
    </row>
    <row r="73" spans="1:17" ht="90" customHeight="1" x14ac:dyDescent="0.25">
      <c r="A73" s="38" t="s">
        <v>315</v>
      </c>
      <c r="C73" s="68">
        <f>'Chart 1'!C73</f>
        <v>9.1</v>
      </c>
      <c r="D73" s="376" t="str">
        <f>'Chart 1'!D73</f>
        <v>Does the member have a confirmed, documented history of opiate and/or alcohol addiction?</v>
      </c>
      <c r="E73" s="376"/>
      <c r="F73" s="376"/>
      <c r="G73" s="376"/>
      <c r="H73" s="376"/>
      <c r="I73" s="376"/>
      <c r="J73" s="376"/>
      <c r="K73" s="376"/>
      <c r="L73" s="376"/>
      <c r="M73" s="376"/>
      <c r="N73" s="376"/>
      <c r="O73" s="23"/>
      <c r="P73" s="31" t="str">
        <f>IF(O73="","",IF(O73="Yes","Met",IF(O73="No","Not met","N/A")))</f>
        <v/>
      </c>
      <c r="Q73" s="125"/>
    </row>
    <row r="74" spans="1:17" ht="90" customHeight="1" x14ac:dyDescent="0.25">
      <c r="A74" s="38" t="str">
        <f>IF($D66="","",$D66)</f>
        <v/>
      </c>
      <c r="C74" s="68">
        <f>'Chart 1'!C74</f>
        <v>9.1999999999999993</v>
      </c>
      <c r="D74" s="376" t="str">
        <f>'Chart 1'!D74</f>
        <v>Is the member at least 18 years of age, opiate free and not pregnant?</v>
      </c>
      <c r="E74" s="376"/>
      <c r="F74" s="376"/>
      <c r="G74" s="376"/>
      <c r="H74" s="376"/>
      <c r="I74" s="376"/>
      <c r="J74" s="376"/>
      <c r="K74" s="376"/>
      <c r="L74" s="376"/>
      <c r="M74" s="376"/>
      <c r="N74" s="376"/>
      <c r="O74" s="23"/>
      <c r="P74" s="31" t="str">
        <f t="shared" ref="P74:P75" si="10">IF(O74="","",IF(O74="Yes","Met",IF(O74="No","Not met","N/A")))</f>
        <v/>
      </c>
      <c r="Q74" s="125"/>
    </row>
    <row r="75" spans="1:17" ht="90" customHeight="1" x14ac:dyDescent="0.25">
      <c r="A75" s="38" t="str">
        <f>IF($D72="","",$D72)</f>
        <v>NALTREXONE SERVICES</v>
      </c>
      <c r="C75" s="68">
        <f>'Chart 1'!C75</f>
        <v>9.3000000000000007</v>
      </c>
      <c r="D75" s="376" t="str">
        <f>'Chart 1'!D75</f>
        <v>Naltrexone services: Are there at least two face-to-face counseling sessions with a therapist or counselor every 30-day period?</v>
      </c>
      <c r="E75" s="376"/>
      <c r="F75" s="376"/>
      <c r="G75" s="376"/>
      <c r="H75" s="376"/>
      <c r="I75" s="376"/>
      <c r="J75" s="376"/>
      <c r="K75" s="376"/>
      <c r="L75" s="376"/>
      <c r="M75" s="376"/>
      <c r="N75" s="376"/>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15.6" customHeight="1" x14ac:dyDescent="0.3">
      <c r="A77" s="38" t="e">
        <f>IF(#REF!="","",#REF!)</f>
        <v>#REF!</v>
      </c>
      <c r="C77" s="36" t="s">
        <v>296</v>
      </c>
      <c r="D77" s="339" t="str">
        <f>'Chart 1'!D77</f>
        <v>RECOVERY SERVICES</v>
      </c>
      <c r="E77" s="340"/>
      <c r="F77" s="340"/>
      <c r="G77" s="340"/>
      <c r="H77" s="340"/>
      <c r="I77" s="340"/>
      <c r="J77" s="340"/>
      <c r="K77" s="340"/>
      <c r="L77" s="340"/>
      <c r="M77" s="340"/>
      <c r="N77" s="341"/>
      <c r="O77" s="252" t="s">
        <v>297</v>
      </c>
      <c r="P77" s="252" t="s">
        <v>298</v>
      </c>
      <c r="Q77" s="252" t="s">
        <v>299</v>
      </c>
    </row>
    <row r="78" spans="1:17" ht="90" customHeight="1" x14ac:dyDescent="0.25">
      <c r="A78" s="38" t="s">
        <v>315</v>
      </c>
      <c r="C78" s="68">
        <f>'Chart 1'!C78</f>
        <v>10.1</v>
      </c>
      <c r="D78" s="376" t="str">
        <f>'Chart 1'!D78</f>
        <v>Was client assessed for appropriateness of Recovery Services (either following completion of treatment or concurrent enrollment) and was a TEA completed?</v>
      </c>
      <c r="E78" s="376"/>
      <c r="F78" s="376"/>
      <c r="G78" s="376"/>
      <c r="H78" s="376"/>
      <c r="I78" s="376"/>
      <c r="J78" s="376"/>
      <c r="K78" s="376"/>
      <c r="L78" s="376"/>
      <c r="M78" s="376"/>
      <c r="N78" s="376"/>
      <c r="O78" s="23"/>
      <c r="P78" s="31" t="str">
        <f>IF(O78="","",IF(O78="Yes","Met",IF(O78="No","Not met","N/A")))</f>
        <v/>
      </c>
      <c r="Q78" s="125"/>
    </row>
    <row r="79" spans="1:17" ht="40.200000000000003" hidden="1" customHeight="1" x14ac:dyDescent="0.25">
      <c r="A79" s="38" t="str">
        <f>IF($D100="","",$D100)</f>
        <v/>
      </c>
      <c r="C79" s="68" t="str">
        <f>'Chart 1'!C79</f>
        <v>Hide 10.2</v>
      </c>
      <c r="D79" s="376" t="str">
        <f>'Chart 1'!D79</f>
        <v>Hide</v>
      </c>
      <c r="E79" s="376"/>
      <c r="F79" s="376"/>
      <c r="G79" s="376"/>
      <c r="H79" s="376"/>
      <c r="I79" s="376"/>
      <c r="J79" s="376"/>
      <c r="K79" s="376"/>
      <c r="L79" s="376"/>
      <c r="M79" s="376"/>
      <c r="N79" s="376"/>
      <c r="O79" s="23"/>
      <c r="P79" s="31" t="str">
        <f t="shared" ref="P79:P80" si="11">IF(O79="","",IF(O79="Yes","Met",IF(O79="No","Not met","N/A")))</f>
        <v/>
      </c>
      <c r="Q79" s="125"/>
    </row>
    <row r="80" spans="1:17" ht="16.2" hidden="1" customHeight="1" x14ac:dyDescent="0.25">
      <c r="A80" s="38" t="str">
        <f>IF($D77="","",$D77)</f>
        <v>RECOVERY SERVICES</v>
      </c>
      <c r="C80" s="68" t="str">
        <f>'Chart 1'!C80</f>
        <v>Hide 10.3</v>
      </c>
      <c r="D80" s="376" t="str">
        <f>'Chart 1'!D80</f>
        <v>Hide</v>
      </c>
      <c r="E80" s="376"/>
      <c r="F80" s="376"/>
      <c r="G80" s="376"/>
      <c r="H80" s="376"/>
      <c r="I80" s="376"/>
      <c r="J80" s="376"/>
      <c r="K80" s="376"/>
      <c r="L80" s="376"/>
      <c r="M80" s="376"/>
      <c r="N80" s="376"/>
      <c r="O80" s="23"/>
      <c r="P80" s="31" t="str">
        <f t="shared" si="11"/>
        <v/>
      </c>
      <c r="Q80" s="31"/>
    </row>
    <row r="81" spans="1:17" ht="20.25" customHeight="1" x14ac:dyDescent="0.25">
      <c r="A81" s="38" t="str">
        <f>IF($D80="","",$D80)</f>
        <v>Hide</v>
      </c>
    </row>
    <row r="82" spans="1:17" ht="15.6" customHeight="1" x14ac:dyDescent="0.3">
      <c r="A82" s="38" t="e">
        <f>IF(#REF!="","",#REF!)</f>
        <v>#REF!</v>
      </c>
      <c r="C82" s="36" t="s">
        <v>296</v>
      </c>
      <c r="D82" s="339" t="str">
        <f>'Chart 1'!D82</f>
        <v>PEER SUPPORT SERVICES</v>
      </c>
      <c r="E82" s="340"/>
      <c r="F82" s="340"/>
      <c r="G82" s="340"/>
      <c r="H82" s="340"/>
      <c r="I82" s="340"/>
      <c r="J82" s="340"/>
      <c r="K82" s="340"/>
      <c r="L82" s="340"/>
      <c r="M82" s="340"/>
      <c r="N82" s="341"/>
      <c r="O82" s="252" t="s">
        <v>297</v>
      </c>
      <c r="P82" s="252" t="s">
        <v>298</v>
      </c>
      <c r="Q82" s="252" t="s">
        <v>299</v>
      </c>
    </row>
    <row r="83" spans="1:17" ht="90" customHeight="1" x14ac:dyDescent="0.25">
      <c r="A83" s="38" t="s">
        <v>315</v>
      </c>
      <c r="C83" s="68">
        <f>'Chart 1'!C83</f>
        <v>11.1</v>
      </c>
      <c r="D83" s="376" t="str">
        <f>'Chart 1'!D83</f>
        <v>Do services provide evidence of helping to prevent relapse, empowering the member through strength-based coaching, supporting linkages to community resources, and educating the member and family about the member's condition and the process of recovery?</v>
      </c>
      <c r="E83" s="376"/>
      <c r="F83" s="376"/>
      <c r="G83" s="376"/>
      <c r="H83" s="376"/>
      <c r="I83" s="376"/>
      <c r="J83" s="376"/>
      <c r="K83" s="376"/>
      <c r="L83" s="376"/>
      <c r="M83" s="376"/>
      <c r="N83" s="376"/>
      <c r="O83" s="23"/>
      <c r="P83" s="31" t="str">
        <f>IF(O83="","",IF(O83="Yes","Met",IF(O83="No","Not met","N/A")))</f>
        <v/>
      </c>
      <c r="Q83" s="125"/>
    </row>
    <row r="84" spans="1:17" ht="90" customHeight="1" x14ac:dyDescent="0.25">
      <c r="A84" s="38" t="str">
        <f>IF($D81="","",$D81)</f>
        <v/>
      </c>
      <c r="C84" s="68">
        <f>'Chart 1'!C84</f>
        <v>11.2</v>
      </c>
      <c r="D84" s="376" t="str">
        <f>'Chart 1'!D84</f>
        <v>Are required elements for a relevant care plan found within the member record (i.e.: progress note)?</v>
      </c>
      <c r="E84" s="376"/>
      <c r="F84" s="376"/>
      <c r="G84" s="376"/>
      <c r="H84" s="376"/>
      <c r="I84" s="376"/>
      <c r="J84" s="376"/>
      <c r="K84" s="376"/>
      <c r="L84" s="376"/>
      <c r="M84" s="376"/>
      <c r="N84" s="376"/>
      <c r="O84" s="23"/>
      <c r="P84" s="31" t="str">
        <f>IF(O84="","",IF(O84="Yes","Met",IF(O84="No","Not met","N/A")))</f>
        <v/>
      </c>
      <c r="Q84" s="125"/>
    </row>
    <row r="85" spans="1:17" ht="16.2" customHeight="1" x14ac:dyDescent="0.25">
      <c r="A85" s="38" t="str">
        <f>IF($D84="","",$D84)</f>
        <v>Are required elements for a relevant care plan found within the member record (i.e.: progress note)?</v>
      </c>
    </row>
    <row r="86" spans="1:17" ht="15.6" x14ac:dyDescent="0.3">
      <c r="A86" s="38" t="e">
        <f>IF(#REF!="","",#REF!)</f>
        <v>#REF!</v>
      </c>
      <c r="C86" s="36" t="s">
        <v>296</v>
      </c>
      <c r="D86" s="339" t="str">
        <f>'Chart 1'!D86</f>
        <v>PERINATAL SERVICES</v>
      </c>
      <c r="E86" s="340"/>
      <c r="F86" s="340"/>
      <c r="G86" s="340"/>
      <c r="H86" s="340"/>
      <c r="I86" s="340"/>
      <c r="J86" s="340"/>
      <c r="K86" s="340"/>
      <c r="L86" s="340"/>
      <c r="M86" s="340"/>
      <c r="N86" s="341"/>
      <c r="O86" s="252" t="s">
        <v>297</v>
      </c>
      <c r="P86" s="252" t="s">
        <v>298</v>
      </c>
      <c r="Q86" s="252" t="s">
        <v>299</v>
      </c>
    </row>
    <row r="87" spans="1:17" ht="90" customHeight="1" x14ac:dyDescent="0.25">
      <c r="A87" s="38" t="s">
        <v>315</v>
      </c>
      <c r="C87" s="68">
        <f>'Chart 1'!C87</f>
        <v>12.1</v>
      </c>
      <c r="D87" s="376" t="str">
        <f>'Chart 1'!D87</f>
        <v>Do services rendered address treatment and recovery issues specific to pregnant and postpartum women such as relationships, sexual and physical abuse, and development of parenting skills?</v>
      </c>
      <c r="E87" s="376"/>
      <c r="F87" s="376"/>
      <c r="G87" s="376"/>
      <c r="H87" s="376"/>
      <c r="I87" s="376"/>
      <c r="J87" s="376"/>
      <c r="K87" s="376"/>
      <c r="L87" s="376"/>
      <c r="M87" s="376"/>
      <c r="N87" s="376"/>
      <c r="O87" s="23"/>
      <c r="P87" s="31" t="str">
        <f>IF(O87="","",IF(O87="Yes","Met",IF(O87="No","Not met","N/A")))</f>
        <v/>
      </c>
      <c r="Q87" s="125"/>
    </row>
    <row r="88" spans="1:17" ht="90" customHeight="1" x14ac:dyDescent="0.25">
      <c r="A88" s="38" t="e">
        <f>IF(#REF!="","",#REF!)</f>
        <v>#REF!</v>
      </c>
      <c r="C88" s="68">
        <f>'Chart 1'!C88</f>
        <v>12.2</v>
      </c>
      <c r="D88" s="376" t="str">
        <f>'Chart 1'!D88</f>
        <v>Does the medical documentation substantiate the member's pregnancy and is the last day of pregnancy documented in the member's record?</v>
      </c>
      <c r="E88" s="376"/>
      <c r="F88" s="376"/>
      <c r="G88" s="376"/>
      <c r="H88" s="376"/>
      <c r="I88" s="376"/>
      <c r="J88" s="376"/>
      <c r="K88" s="376"/>
      <c r="L88" s="376"/>
      <c r="M88" s="376"/>
      <c r="N88" s="376"/>
      <c r="O88" s="23"/>
      <c r="P88" s="31" t="str">
        <f t="shared" ref="P88:P92" si="12">IF(O88="","",IF(O88="Yes","Met",IF(O88="No","Not met","N/A")))</f>
        <v/>
      </c>
      <c r="Q88" s="125"/>
    </row>
    <row r="89" spans="1:17" ht="90" customHeight="1" x14ac:dyDescent="0.25">
      <c r="A89" s="38" t="str">
        <f t="shared" ref="A89:A92" si="13">IF($D86="","",$D86)</f>
        <v>PERINATAL SERVICES</v>
      </c>
      <c r="C89" s="68">
        <f>'Chart 1'!C89</f>
        <v>12.3</v>
      </c>
      <c r="D89" s="376" t="str">
        <f>'Chart 1'!D89</f>
        <v>Are required elements for a relevant care plan found within the member record (ie: progress note)?</v>
      </c>
      <c r="E89" s="376"/>
      <c r="F89" s="376"/>
      <c r="G89" s="376"/>
      <c r="H89" s="376"/>
      <c r="I89" s="376"/>
      <c r="J89" s="376"/>
      <c r="K89" s="376"/>
      <c r="L89" s="376"/>
      <c r="M89" s="376"/>
      <c r="N89" s="376"/>
      <c r="O89" s="23"/>
      <c r="P89" s="31" t="str">
        <f t="shared" si="12"/>
        <v/>
      </c>
      <c r="Q89" s="125"/>
    </row>
    <row r="90" spans="1:17" ht="90" customHeight="1" x14ac:dyDescent="0.25">
      <c r="A90" s="38" t="str">
        <f t="shared" si="13"/>
        <v>Do services rendered address treatment and recovery issues specific to pregnant and postpartum women such as relationships, sexual and physical abuse, and development of parenting skills?</v>
      </c>
      <c r="C90" s="68">
        <f>'Chart 1'!C90</f>
        <v>12.4</v>
      </c>
      <c r="D90" s="376"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76"/>
      <c r="F90" s="376"/>
      <c r="G90" s="376"/>
      <c r="H90" s="376"/>
      <c r="I90" s="376"/>
      <c r="J90" s="376"/>
      <c r="K90" s="376"/>
      <c r="L90" s="376"/>
      <c r="M90" s="376"/>
      <c r="N90" s="376"/>
      <c r="O90" s="23"/>
      <c r="P90" s="31" t="str">
        <f t="shared" si="12"/>
        <v/>
      </c>
      <c r="Q90" s="125"/>
    </row>
    <row r="91" spans="1:17" ht="90" customHeight="1" x14ac:dyDescent="0.25">
      <c r="A91" s="38" t="str">
        <f t="shared" si="13"/>
        <v>Does the medical documentation substantiate the member's pregnancy and is the last day of pregnancy documented in the member's record?</v>
      </c>
      <c r="C91" s="68">
        <f>'Chart 1'!C91</f>
        <v>12.5</v>
      </c>
      <c r="D91" s="376" t="str">
        <f>'Chart 1'!D91</f>
        <v>Required treatment issues: Evidence required areas/issues included in treatment (see PPG, includes parenting skills); review of problem lists, referrals, Sign in sheets, Program scheduled</v>
      </c>
      <c r="E91" s="376"/>
      <c r="F91" s="376"/>
      <c r="G91" s="376"/>
      <c r="H91" s="376"/>
      <c r="I91" s="376"/>
      <c r="J91" s="376"/>
      <c r="K91" s="376"/>
      <c r="L91" s="376"/>
      <c r="M91" s="376"/>
      <c r="N91" s="376"/>
      <c r="O91" s="23"/>
      <c r="P91" s="31" t="str">
        <f t="shared" si="12"/>
        <v/>
      </c>
      <c r="Q91" s="125"/>
    </row>
    <row r="92" spans="1:17" ht="39" hidden="1" customHeight="1" x14ac:dyDescent="0.25">
      <c r="A92" s="38" t="str">
        <f t="shared" si="13"/>
        <v>Are required elements for a relevant care plan found within the member record (ie: progress note)?</v>
      </c>
      <c r="C92" s="68" t="str">
        <f>'Chart 1'!C92</f>
        <v>Hide 12.6</v>
      </c>
      <c r="D92" s="376" t="str">
        <f>'Chart 1'!D92</f>
        <v>Hide</v>
      </c>
      <c r="E92" s="376"/>
      <c r="F92" s="376"/>
      <c r="G92" s="376"/>
      <c r="H92" s="376"/>
      <c r="I92" s="376"/>
      <c r="J92" s="376"/>
      <c r="K92" s="376"/>
      <c r="L92" s="376"/>
      <c r="M92" s="376"/>
      <c r="N92" s="376"/>
      <c r="O92" s="23"/>
      <c r="P92" s="31" t="str">
        <f t="shared" si="12"/>
        <v/>
      </c>
      <c r="Q92" s="125"/>
    </row>
    <row r="93" spans="1:17" x14ac:dyDescent="0.25">
      <c r="A93" s="38" t="e">
        <f>IF(#REF!="","",#REF!)</f>
        <v>#REF!</v>
      </c>
      <c r="P93" s="1"/>
    </row>
    <row r="94" spans="1:17" ht="15.6" customHeight="1" x14ac:dyDescent="0.3">
      <c r="A94" s="38" t="e">
        <f>IF(#REF!="","",#REF!)</f>
        <v>#REF!</v>
      </c>
      <c r="C94" s="36" t="s">
        <v>296</v>
      </c>
      <c r="D94" s="339" t="str">
        <f>'Chart 1'!D94</f>
        <v>WITHDRAWAL MANAGEMENT SERVICES/AWM</v>
      </c>
      <c r="E94" s="340"/>
      <c r="F94" s="340"/>
      <c r="G94" s="340"/>
      <c r="H94" s="340"/>
      <c r="I94" s="340"/>
      <c r="J94" s="340"/>
      <c r="K94" s="340"/>
      <c r="L94" s="340"/>
      <c r="M94" s="340"/>
      <c r="N94" s="341"/>
      <c r="O94" s="252" t="s">
        <v>297</v>
      </c>
      <c r="P94" s="252" t="s">
        <v>298</v>
      </c>
      <c r="Q94" s="252" t="s">
        <v>299</v>
      </c>
    </row>
    <row r="95" spans="1:17" ht="90" customHeight="1" x14ac:dyDescent="0.25">
      <c r="A95" s="38" t="s">
        <v>315</v>
      </c>
      <c r="C95" s="68">
        <f>'Chart 1'!C95</f>
        <v>13.1</v>
      </c>
      <c r="D95" s="376" t="str">
        <f>'Chart 1'!D95</f>
        <v xml:space="preserve">WM observation log and vitals check document is completed as required.  
(BHIN 25-003) </v>
      </c>
      <c r="E95" s="376"/>
      <c r="F95" s="376"/>
      <c r="G95" s="376"/>
      <c r="H95" s="376"/>
      <c r="I95" s="376"/>
      <c r="J95" s="376"/>
      <c r="K95" s="376"/>
      <c r="L95" s="376"/>
      <c r="M95" s="376"/>
      <c r="N95" s="376"/>
      <c r="O95" s="23"/>
      <c r="P95" s="31" t="str">
        <f>IF(O95="","",IF(O95="Yes","Met",IF(O95="No","Not met","N/A")))</f>
        <v/>
      </c>
      <c r="Q95" s="125"/>
    </row>
    <row r="96" spans="1:17" ht="36" hidden="1" customHeight="1" x14ac:dyDescent="0.25">
      <c r="C96" s="68" t="str">
        <f>'Chart 1'!C96</f>
        <v>Hide 13.2</v>
      </c>
      <c r="D96" s="376" t="str">
        <f>'Chart 1'!D96</f>
        <v>Hide</v>
      </c>
      <c r="E96" s="376"/>
      <c r="F96" s="376"/>
      <c r="G96" s="376"/>
      <c r="H96" s="376"/>
      <c r="I96" s="376"/>
      <c r="J96" s="376"/>
      <c r="K96" s="376"/>
      <c r="L96" s="376"/>
      <c r="M96" s="376"/>
      <c r="N96" s="376"/>
      <c r="O96" s="23"/>
      <c r="P96" s="31" t="str">
        <f t="shared" ref="P96:P99" si="14">IF(O96="","",IF(O96="Yes","Met",IF(O96="No","Not met","N/A")))</f>
        <v/>
      </c>
      <c r="Q96" s="125"/>
    </row>
    <row r="97" spans="1:17" ht="36" hidden="1" customHeight="1" x14ac:dyDescent="0.25">
      <c r="C97" s="68" t="str">
        <f>'Chart 1'!C97</f>
        <v>Hide 13.3</v>
      </c>
      <c r="D97" s="376" t="str">
        <f>'Chart 1'!D97</f>
        <v>Hide</v>
      </c>
      <c r="E97" s="376"/>
      <c r="F97" s="376"/>
      <c r="G97" s="376"/>
      <c r="H97" s="376"/>
      <c r="I97" s="376"/>
      <c r="J97" s="376"/>
      <c r="K97" s="376"/>
      <c r="L97" s="376"/>
      <c r="M97" s="376"/>
      <c r="N97" s="376"/>
      <c r="O97" s="23"/>
      <c r="P97" s="31" t="str">
        <f t="shared" si="14"/>
        <v/>
      </c>
      <c r="Q97" s="125"/>
    </row>
    <row r="98" spans="1:17" ht="18" hidden="1" customHeight="1" x14ac:dyDescent="0.25">
      <c r="A98" s="38" t="str">
        <f>IF($D76="","",$D76)</f>
        <v/>
      </c>
      <c r="C98" s="68" t="str">
        <f>'Chart 1'!C98</f>
        <v>Hide 13.4</v>
      </c>
      <c r="D98" s="376" t="str">
        <f>'Chart 1'!D98</f>
        <v>Hide</v>
      </c>
      <c r="E98" s="376"/>
      <c r="F98" s="376"/>
      <c r="G98" s="376"/>
      <c r="H98" s="376"/>
      <c r="I98" s="376"/>
      <c r="J98" s="376"/>
      <c r="K98" s="376"/>
      <c r="L98" s="376"/>
      <c r="M98" s="376"/>
      <c r="N98" s="376"/>
      <c r="O98" s="23"/>
      <c r="P98" s="31" t="str">
        <f t="shared" si="14"/>
        <v/>
      </c>
      <c r="Q98" s="31"/>
    </row>
    <row r="99" spans="1:17" ht="18" hidden="1" customHeight="1" x14ac:dyDescent="0.25">
      <c r="A99" s="38" t="str">
        <f>IF($D94="","",$D94)</f>
        <v>WITHDRAWAL MANAGEMENT SERVICES/AWM</v>
      </c>
      <c r="C99" s="68" t="str">
        <f>'Chart 1'!C99</f>
        <v>Hide 13.5</v>
      </c>
      <c r="D99" s="376" t="str">
        <f>'Chart 1'!D99</f>
        <v>Hide</v>
      </c>
      <c r="E99" s="376"/>
      <c r="F99" s="376"/>
      <c r="G99" s="376"/>
      <c r="H99" s="376"/>
      <c r="I99" s="376"/>
      <c r="J99" s="376"/>
      <c r="K99" s="376"/>
      <c r="L99" s="376"/>
      <c r="M99" s="376"/>
      <c r="N99" s="376"/>
      <c r="O99" s="23"/>
      <c r="P99" s="31" t="str">
        <f t="shared" si="14"/>
        <v/>
      </c>
      <c r="Q99" s="31"/>
    </row>
    <row r="100" spans="1:17" ht="24" customHeight="1" x14ac:dyDescent="0.25">
      <c r="A100" s="38" t="str">
        <f>IF($D75="","",$D75)</f>
        <v>Naltrexone services: Are there at least two face-to-face counseling sessions with a therapist or counselor every 30-day period?</v>
      </c>
    </row>
    <row r="101" spans="1:17" x14ac:dyDescent="0.25">
      <c r="A101" s="38" t="e">
        <f>IF(#REF!="","",#REF!)</f>
        <v>#REF!</v>
      </c>
    </row>
    <row r="102" spans="1:17" x14ac:dyDescent="0.25">
      <c r="A102" s="38" t="e">
        <f>IF(#REF!="","",#REF!)</f>
        <v>#REF!</v>
      </c>
    </row>
    <row r="103" spans="1:17" ht="60" x14ac:dyDescent="0.25">
      <c r="A103" s="38" t="s">
        <v>315</v>
      </c>
    </row>
  </sheetData>
  <sheetProtection algorithmName="SHA-512" hashValue="mP2tMR5wZSWSZJeJGZLQspgACQ2LEQ0R7jH/fqV7Lou05H5SK6B9OMVi2HOKGi9mrUi5qVMllar7iX/iL0Mx6Q==" saltValue="FgL2xO7P69XjmFcnC2caFQ==" spinCount="100000" sheet="1" formatCells="0" formatColumns="0" formatRows="0" selectLockedCells="1"/>
  <mergeCells count="93">
    <mergeCell ref="D43:N43"/>
    <mergeCell ref="D44:N44"/>
    <mergeCell ref="D49:N49"/>
    <mergeCell ref="D50:N50"/>
    <mergeCell ref="D14:N14"/>
    <mergeCell ref="D17:N17"/>
    <mergeCell ref="D18:N18"/>
    <mergeCell ref="D19:N19"/>
    <mergeCell ref="D30:N30"/>
    <mergeCell ref="D23:N23"/>
    <mergeCell ref="D20:N20"/>
    <mergeCell ref="D21:N21"/>
    <mergeCell ref="D22:N22"/>
    <mergeCell ref="D24:N24"/>
    <mergeCell ref="D15:N15"/>
    <mergeCell ref="C38:O38"/>
    <mergeCell ref="D39:N39"/>
    <mergeCell ref="D40:N40"/>
    <mergeCell ref="D41:N41"/>
    <mergeCell ref="D42:N42"/>
    <mergeCell ref="D34:N34"/>
    <mergeCell ref="D29:N29"/>
    <mergeCell ref="C1:G1"/>
    <mergeCell ref="I1:L1"/>
    <mergeCell ref="N1:P1"/>
    <mergeCell ref="C2:G2"/>
    <mergeCell ref="I2:L2"/>
    <mergeCell ref="E5:G5"/>
    <mergeCell ref="L5:M5"/>
    <mergeCell ref="O5:P5"/>
    <mergeCell ref="O4:P4"/>
    <mergeCell ref="L4:M4"/>
    <mergeCell ref="E4:G4"/>
    <mergeCell ref="D46:N46"/>
    <mergeCell ref="D47:N47"/>
    <mergeCell ref="D36:N36"/>
    <mergeCell ref="D37:N37"/>
    <mergeCell ref="D8:N8"/>
    <mergeCell ref="D9:N9"/>
    <mergeCell ref="D10:N10"/>
    <mergeCell ref="D11:N11"/>
    <mergeCell ref="D12:N12"/>
    <mergeCell ref="D13:N13"/>
    <mergeCell ref="D31:N31"/>
    <mergeCell ref="D32:N32"/>
    <mergeCell ref="D33:N33"/>
    <mergeCell ref="D26:N26"/>
    <mergeCell ref="D27:N27"/>
    <mergeCell ref="D28:N28"/>
    <mergeCell ref="D58:N58"/>
    <mergeCell ref="D48:N48"/>
    <mergeCell ref="D61:N61"/>
    <mergeCell ref="D62:N62"/>
    <mergeCell ref="D63:N63"/>
    <mergeCell ref="D53:N53"/>
    <mergeCell ref="D54:N54"/>
    <mergeCell ref="D55:N55"/>
    <mergeCell ref="D56:N56"/>
    <mergeCell ref="D57:N57"/>
    <mergeCell ref="D51:N51"/>
    <mergeCell ref="D77:N77"/>
    <mergeCell ref="D78:N78"/>
    <mergeCell ref="D64:N64"/>
    <mergeCell ref="D59:N59"/>
    <mergeCell ref="D60:N60"/>
    <mergeCell ref="D99:N99"/>
    <mergeCell ref="D86:N86"/>
    <mergeCell ref="D87:N87"/>
    <mergeCell ref="D88:N88"/>
    <mergeCell ref="D89:N89"/>
    <mergeCell ref="D90:N90"/>
    <mergeCell ref="D91:N91"/>
    <mergeCell ref="D92:N92"/>
    <mergeCell ref="D94:N94"/>
    <mergeCell ref="D95:N95"/>
    <mergeCell ref="D96:N96"/>
    <mergeCell ref="D97:N97"/>
    <mergeCell ref="R7:Z7"/>
    <mergeCell ref="D84:N84"/>
    <mergeCell ref="D79:N79"/>
    <mergeCell ref="D80:N80"/>
    <mergeCell ref="D98:N98"/>
    <mergeCell ref="D67:N67"/>
    <mergeCell ref="D68:N68"/>
    <mergeCell ref="D65:N65"/>
    <mergeCell ref="D82:N82"/>
    <mergeCell ref="D83:N83"/>
    <mergeCell ref="D69:N69"/>
    <mergeCell ref="D70:N70"/>
    <mergeCell ref="D72:N72"/>
    <mergeCell ref="D73:N73"/>
    <mergeCell ref="D74:N74"/>
    <mergeCell ref="D75:N75"/>
  </mergeCells>
  <phoneticPr fontId="15" type="noConversion"/>
  <conditionalFormatting sqref="P1:P3 P6:P1048576 Q8:Q15 Q17:Q24 Q26:Q34 Q36:Q37 Q39:Q44 Q46:Q51 Q53:Q65 Q67:Q70 Q72:Q75 Q77:Q80 Q82:Q84 Q86:Q92 Q94:Q99">
    <cfRule type="containsText" dxfId="24" priority="1" operator="containsText" text="Fail">
      <formula>NOT(ISERROR(SEARCH("Fail",P1)))</formula>
    </cfRule>
  </conditionalFormatting>
  <conditionalFormatting sqref="AM9">
    <cfRule type="containsText" dxfId="23"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DFC2BC83-12B0-4BA9-86AC-6FD14C3FAAD4}">
      <formula1>"Yes,No,N/A"</formula1>
    </dataValidation>
    <dataValidation type="date" operator="greaterThan" allowBlank="1" showInputMessage="1" showErrorMessage="1" sqref="V9:V38" xr:uid="{44C2A7A2-419D-4FFE-A740-BA7FB5C181C7}">
      <formula1>36526</formula1>
    </dataValidation>
    <dataValidation type="list" allowBlank="1" showInputMessage="1" showErrorMessage="1" sqref="X9:X38" xr:uid="{2421624F-1F09-4191-A8BF-F41F47A1BEC2}">
      <formula1>Corrected_Codes</formula1>
    </dataValidation>
    <dataValidation type="list" allowBlank="1" showInputMessage="1" showErrorMessage="1" sqref="Y9:Y38" xr:uid="{8D002499-15BC-4BDF-B23F-2DAFB66FA1F8}">
      <formula1>Disallowance_Codes</formula1>
    </dataValidation>
  </dataValidations>
  <pageMargins left="0.24" right="0.25" top="1.2" bottom="0.63" header="0.38" footer="0.25"/>
  <pageSetup scale="26" fitToHeight="0" orientation="portrait" r:id="rId1"/>
  <headerFooter alignWithMargins="0"/>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A5639-0AC9-4A35-A2BE-DE96A7870C67}">
  <sheetPr codeName="Sheet12">
    <tabColor theme="3" tint="0.39997558519241921"/>
    <pageSetUpPr fitToPage="1"/>
  </sheetPr>
  <dimension ref="A1:AM10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bestFit="1" customWidth="1"/>
    <col min="22" max="22" width="14.33203125" style="1" bestFit="1" customWidth="1"/>
    <col min="23" max="23" width="13.6640625" style="1" customWidth="1"/>
    <col min="24" max="24" width="26.5546875" style="11" customWidth="1"/>
    <col min="25" max="25" width="29.6640625" customWidth="1"/>
    <col min="26" max="26" width="44.332031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4.200000000000003"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10</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8.95" customHeight="1" x14ac:dyDescent="0.3">
      <c r="A8" s="38" t="str">
        <f>IF($D8="","",$D8)</f>
        <v>INTAKE</v>
      </c>
      <c r="C8" s="28" t="s">
        <v>296</v>
      </c>
      <c r="D8" s="370" t="str">
        <f>'Chart 1'!D8</f>
        <v>INTAKE</v>
      </c>
      <c r="E8" s="377"/>
      <c r="F8" s="377"/>
      <c r="G8" s="377"/>
      <c r="H8" s="377"/>
      <c r="I8" s="377"/>
      <c r="J8" s="377"/>
      <c r="K8" s="377"/>
      <c r="L8" s="377"/>
      <c r="M8" s="377"/>
      <c r="N8" s="378"/>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3"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8.7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40.200000000000003"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40.200000000000003"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9.2"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9.2"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9.2"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6.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6.5" customHeight="1" x14ac:dyDescent="0.3">
      <c r="A39" s="38" t="s">
        <v>315</v>
      </c>
      <c r="B39" s="245"/>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 customHeight="1" x14ac:dyDescent="0.25">
      <c r="A40" s="38" t="str">
        <f>IF($D38="","",$D38)</f>
        <v/>
      </c>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IF($D39="","",$D39)</f>
        <v>PROGRESS NOTES</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38.4"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38.4"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x14ac:dyDescent="0.25">
      <c r="A45" s="38" t="e">
        <f>IF(#REF!="","",#REF!)</f>
        <v>#REF!</v>
      </c>
      <c r="O45" s="1"/>
    </row>
    <row r="46" spans="1:27" ht="18.75" customHeight="1" x14ac:dyDescent="0.3">
      <c r="A46" s="38" t="s">
        <v>315</v>
      </c>
      <c r="B46" s="245"/>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6"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34.200000000000003"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5"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5"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20.25" customHeight="1" x14ac:dyDescent="0.3">
      <c r="A53" s="38" t="s">
        <v>315</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tr">
        <f>IF($D93="","",$D93)</f>
        <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 t="shared" ref="A55:A65" si="7">IF($D53="","",$D53)</f>
        <v xml:space="preserve">BILLING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si="7"/>
        <v>Were all services provided while the member was outside of a Medi-Cal lock-out place of service (e.g., psych hospitalization, Institution for Mental Disease (IMD) juvenile hall*, jail)? If no, identify the services in the Services Addendum.</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Is there documentation of a valid allowable service for every claim billed within the review period? If no, identify the claims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37.200000000000003" hidden="1" customHeight="1" x14ac:dyDescent="0.25">
      <c r="A59"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37.200000000000003" hidden="1" customHeight="1" x14ac:dyDescent="0.25">
      <c r="A60" s="38" t="str">
        <f t="shared" si="7"/>
        <v>Do individual and/or group progress notes with multiple providers clearly identify the number of providers and the specific involvement and interventions of each provider? If no, identify the claims in the Services Addendum.</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37.200000000000003" hidden="1" customHeight="1" x14ac:dyDescent="0.25">
      <c r="A61" s="38" t="str">
        <f t="shared" si="7"/>
        <v>Hide</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37.200000000000003"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37.200000000000003"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37.200000000000003"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9.2"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19.5" customHeight="1" x14ac:dyDescent="0.25">
      <c r="A66" s="38" t="e">
        <f>IF(#REF!="","",#REF!)</f>
        <v>#REF!</v>
      </c>
      <c r="P66" s="1"/>
    </row>
    <row r="67" spans="1:17" ht="17.25" customHeight="1" x14ac:dyDescent="0.3">
      <c r="A67" s="38" t="s">
        <v>315</v>
      </c>
      <c r="B67" s="245"/>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tr">
        <f>IF($D52="","",$D52)</f>
        <v/>
      </c>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8.75" customHeight="1" x14ac:dyDescent="0.3">
      <c r="A72" s="38" t="s">
        <v>315</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tr">
        <f>IF($D66="","",$D66)</f>
        <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IF($D72="","",$D72)</f>
        <v>NALTREXONE SERVICES</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IF($D73="","",$D73)</f>
        <v>Does the member have a confirmed, documented history of opiate and/or alcohol addiction?</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17.25" customHeight="1" x14ac:dyDescent="0.3">
      <c r="A77" s="38" t="s">
        <v>315</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tr">
        <f>IF($D100="","",$D100)</f>
        <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35.4" hidden="1" customHeight="1" x14ac:dyDescent="0.25">
      <c r="A79" s="38" t="str">
        <f>IF($D77="","",$D77)</f>
        <v>RECOVERY SERVICES</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8" hidden="1" customHeight="1" x14ac:dyDescent="0.25">
      <c r="A80" s="38" t="str">
        <f>IF($D78="","",$D78)</f>
        <v>Was client assessed for appropriateness of Recovery Services (either following completion of treatment or concurrent enrollment) and was a TEA completed?</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x14ac:dyDescent="0.25">
      <c r="A81" s="38" t="e">
        <f>IF(#REF!="","",#REF!)</f>
        <v>#REF!</v>
      </c>
    </row>
    <row r="82" spans="1:17" ht="17.25" customHeight="1" x14ac:dyDescent="0.3">
      <c r="A82" s="38" t="s">
        <v>315</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tr">
        <f>IF($D81="","",$D81)</f>
        <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IF($D82="","",$D82)</f>
        <v>PEER SUPPORT SERVICES</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x14ac:dyDescent="0.25">
      <c r="A85" s="38" t="e">
        <f>IF(#REF!="","",#REF!)</f>
        <v>#REF!</v>
      </c>
    </row>
    <row r="86" spans="1:17" ht="18.75" customHeight="1" x14ac:dyDescent="0.3">
      <c r="A86" s="38" t="s">
        <v>315</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e">
        <f>IF(#REF!="","",#REF!)</f>
        <v>#REF!</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str">
        <f t="shared" ref="A88:A92" si="12">IF($D86="","",$D86)</f>
        <v>PERINATAL SERVICES</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3">IF(O88="","",IF(O88="Yes","Met",IF(O88="No","Not met","N/A")))</f>
        <v/>
      </c>
      <c r="Q88" s="125"/>
    </row>
    <row r="89" spans="1:17" ht="90" customHeight="1" x14ac:dyDescent="0.25">
      <c r="A89" s="38" t="str">
        <f t="shared" si="12"/>
        <v>Do services rendered address treatment and recovery issues specific to pregnant and postpartum women such as relationships, sexual and physical abuse, and development of parenting skills?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3"/>
        <v/>
      </c>
      <c r="Q89" s="125"/>
    </row>
    <row r="90" spans="1:17" ht="90" customHeight="1" x14ac:dyDescent="0.25">
      <c r="A90" s="38" t="str">
        <f t="shared" si="12"/>
        <v>Does the medical documentation substantiate the member's pregnancy and is the last day of pregnancy documented in the member's record?</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3"/>
        <v/>
      </c>
      <c r="Q90" s="125"/>
    </row>
    <row r="91" spans="1:17" ht="90" customHeight="1" x14ac:dyDescent="0.25">
      <c r="A91" s="38" t="str">
        <f t="shared" si="12"/>
        <v>Are required elements for a relevant care plan found within the member record (ie: progress note)?</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3"/>
        <v/>
      </c>
      <c r="Q91" s="125"/>
    </row>
    <row r="92" spans="1:17" ht="37.200000000000003" hidden="1" customHeight="1" x14ac:dyDescent="0.25">
      <c r="A92" s="38" t="str">
        <f t="shared" si="12"/>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C92" s="68" t="str">
        <f>'Chart 1'!C92</f>
        <v>Hide 12.6</v>
      </c>
      <c r="D92" s="335" t="str">
        <f>'Chart 1'!D92</f>
        <v>Hide</v>
      </c>
      <c r="E92" s="335"/>
      <c r="F92" s="335"/>
      <c r="G92" s="335"/>
      <c r="H92" s="335"/>
      <c r="I92" s="335"/>
      <c r="J92" s="335"/>
      <c r="K92" s="335"/>
      <c r="L92" s="335"/>
      <c r="M92" s="335"/>
      <c r="N92" s="335"/>
      <c r="O92" s="23"/>
      <c r="P92" s="31" t="str">
        <f t="shared" si="13"/>
        <v/>
      </c>
      <c r="Q92" s="125"/>
    </row>
    <row r="93" spans="1:17" ht="19.5" customHeight="1"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35.4"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35.4"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8.600000000000001"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8.600000000000001"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x14ac:dyDescent="0.25">
      <c r="A100" s="38" t="e">
        <f>IF(#REF!="","",#REF!)</f>
        <v>#REF!</v>
      </c>
    </row>
    <row r="101" spans="1:17" x14ac:dyDescent="0.25">
      <c r="A101" s="38" t="e">
        <f>IF(#REF!="","",#REF!)</f>
        <v>#REF!</v>
      </c>
    </row>
    <row r="102" spans="1:17" ht="60" x14ac:dyDescent="0.25">
      <c r="A102" s="38" t="s">
        <v>315</v>
      </c>
    </row>
  </sheetData>
  <sheetProtection algorithmName="SHA-512" hashValue="3Ovu8+CjY67F//22L8pObH1Z0FIRc3H2UYisrE7RdDWlmEctI2EXPrF+ARsKusI6hRC9aluEyHhKM00mSS1aZA==" saltValue="3MnNmXL7Mt5XAkQ01y6myw==" spinCount="100000" sheet="1" formatCells="0" formatColumns="0" formatRows="0" selectLockedCells="1"/>
  <mergeCells count="93">
    <mergeCell ref="D43:N43"/>
    <mergeCell ref="D44:N44"/>
    <mergeCell ref="D49:N49"/>
    <mergeCell ref="D50:N50"/>
    <mergeCell ref="D14:N14"/>
    <mergeCell ref="D17:N17"/>
    <mergeCell ref="D18:N18"/>
    <mergeCell ref="D19:N19"/>
    <mergeCell ref="D30:N30"/>
    <mergeCell ref="D23:N23"/>
    <mergeCell ref="D20:N20"/>
    <mergeCell ref="D21:N21"/>
    <mergeCell ref="D22:N22"/>
    <mergeCell ref="D24:N24"/>
    <mergeCell ref="D15:N15"/>
    <mergeCell ref="C38:O38"/>
    <mergeCell ref="D39:N39"/>
    <mergeCell ref="D40:N40"/>
    <mergeCell ref="D41:N41"/>
    <mergeCell ref="D42:N42"/>
    <mergeCell ref="D34:N34"/>
    <mergeCell ref="D29:N29"/>
    <mergeCell ref="C1:G1"/>
    <mergeCell ref="I1:L1"/>
    <mergeCell ref="N1:P1"/>
    <mergeCell ref="C2:G2"/>
    <mergeCell ref="I2:L2"/>
    <mergeCell ref="E5:G5"/>
    <mergeCell ref="L5:M5"/>
    <mergeCell ref="O5:P5"/>
    <mergeCell ref="O4:P4"/>
    <mergeCell ref="L4:M4"/>
    <mergeCell ref="E4:G4"/>
    <mergeCell ref="D46:N46"/>
    <mergeCell ref="D47:N47"/>
    <mergeCell ref="D36:N36"/>
    <mergeCell ref="D37:N37"/>
    <mergeCell ref="D8:N8"/>
    <mergeCell ref="D9:N9"/>
    <mergeCell ref="D10:N10"/>
    <mergeCell ref="D11:N11"/>
    <mergeCell ref="D12:N12"/>
    <mergeCell ref="D13:N13"/>
    <mergeCell ref="D31:N31"/>
    <mergeCell ref="D32:N32"/>
    <mergeCell ref="D33:N33"/>
    <mergeCell ref="D26:N26"/>
    <mergeCell ref="D27:N27"/>
    <mergeCell ref="D28:N28"/>
    <mergeCell ref="D58:N58"/>
    <mergeCell ref="D48:N48"/>
    <mergeCell ref="D61:N61"/>
    <mergeCell ref="D62:N62"/>
    <mergeCell ref="D63:N63"/>
    <mergeCell ref="D53:N53"/>
    <mergeCell ref="D54:N54"/>
    <mergeCell ref="D55:N55"/>
    <mergeCell ref="D56:N56"/>
    <mergeCell ref="D57:N57"/>
    <mergeCell ref="D51:N51"/>
    <mergeCell ref="D77:N77"/>
    <mergeCell ref="D78:N78"/>
    <mergeCell ref="D64:N64"/>
    <mergeCell ref="D59:N59"/>
    <mergeCell ref="D60:N60"/>
    <mergeCell ref="D99:N99"/>
    <mergeCell ref="D86:N86"/>
    <mergeCell ref="D87:N87"/>
    <mergeCell ref="D88:N88"/>
    <mergeCell ref="D89:N89"/>
    <mergeCell ref="D90:N90"/>
    <mergeCell ref="D91:N91"/>
    <mergeCell ref="D92:N92"/>
    <mergeCell ref="D94:N94"/>
    <mergeCell ref="D95:N95"/>
    <mergeCell ref="D96:N96"/>
    <mergeCell ref="D97:N97"/>
    <mergeCell ref="R7:Z7"/>
    <mergeCell ref="D84:N84"/>
    <mergeCell ref="D79:N79"/>
    <mergeCell ref="D80:N80"/>
    <mergeCell ref="D98:N98"/>
    <mergeCell ref="D67:N67"/>
    <mergeCell ref="D68:N68"/>
    <mergeCell ref="D65:N65"/>
    <mergeCell ref="D82:N82"/>
    <mergeCell ref="D83:N83"/>
    <mergeCell ref="D69:N69"/>
    <mergeCell ref="D70:N70"/>
    <mergeCell ref="D72:N72"/>
    <mergeCell ref="D73:N73"/>
    <mergeCell ref="D74:N74"/>
    <mergeCell ref="D75:N75"/>
  </mergeCells>
  <phoneticPr fontId="15" type="noConversion"/>
  <conditionalFormatting sqref="P1:P3 P6:P1048576 Q8:Q15 Q17:Q24 Q26:Q34 Q36:Q37 Q39:Q44 Q46:Q51 Q53:Q65 Q67:Q70 Q72:Q75 Q77:Q80 Q82:Q84 Q86:Q92 Q94:Q99">
    <cfRule type="containsText" dxfId="22" priority="1" operator="containsText" text="Fail">
      <formula>NOT(ISERROR(SEARCH("Fail",P1)))</formula>
    </cfRule>
  </conditionalFormatting>
  <conditionalFormatting sqref="AM9">
    <cfRule type="containsText" dxfId="21"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370B1623-5B4A-4D8C-A063-070394FD235E}">
      <formula1>"Yes,No,N/A"</formula1>
    </dataValidation>
    <dataValidation type="date" operator="greaterThan" allowBlank="1" showInputMessage="1" showErrorMessage="1" sqref="V9:V38" xr:uid="{E8DD5937-CF57-432A-ACDF-370E757C5380}">
      <formula1>36526</formula1>
    </dataValidation>
    <dataValidation type="list" allowBlank="1" showInputMessage="1" showErrorMessage="1" sqref="X9:X38" xr:uid="{B1337DC7-4017-4415-8DAA-DA3B7D245C7F}">
      <formula1>Corrected_Codes</formula1>
    </dataValidation>
    <dataValidation type="list" allowBlank="1" showInputMessage="1" showErrorMessage="1" sqref="Y9:Y38" xr:uid="{2E718A6D-1552-4835-BFA5-6AC42128E2DF}">
      <formula1>Disallowance_Codes</formula1>
    </dataValidation>
  </dataValidations>
  <pageMargins left="0.24" right="0.25" top="1.2" bottom="0.63" header="0.38" footer="0.25"/>
  <pageSetup scale="26" fitToHeight="0"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2D1F-D0F1-4868-84D4-0ADB2810091F}">
  <sheetPr codeName="Sheet1">
    <tabColor theme="6" tint="-0.249977111117893"/>
    <pageSetUpPr fitToPage="1"/>
  </sheetPr>
  <dimension ref="B1:P35"/>
  <sheetViews>
    <sheetView showGridLines="0" view="pageBreakPreview" zoomScale="90" zoomScaleNormal="80" zoomScaleSheetLayoutView="90" workbookViewId="0">
      <selection activeCell="D18" sqref="D18:M18"/>
    </sheetView>
  </sheetViews>
  <sheetFormatPr defaultRowHeight="13.2" x14ac:dyDescent="0.25"/>
  <cols>
    <col min="1" max="1" width="6" customWidth="1"/>
    <col min="2" max="2" width="14.44140625" customWidth="1"/>
    <col min="3" max="3" width="16.88671875" customWidth="1"/>
    <col min="4" max="4" width="25.88671875" customWidth="1"/>
    <col min="5" max="5" width="18.33203125" customWidth="1"/>
    <col min="6" max="6" width="25" customWidth="1"/>
    <col min="7" max="8" width="20.5546875" customWidth="1"/>
    <col min="13" max="13" width="14.33203125" customWidth="1"/>
    <col min="17" max="17" width="14" customWidth="1"/>
  </cols>
  <sheetData>
    <row r="1" spans="2:16" ht="15.6" x14ac:dyDescent="0.3">
      <c r="B1" s="272" t="s">
        <v>0</v>
      </c>
      <c r="C1" s="273"/>
      <c r="D1" s="273"/>
      <c r="E1" s="273"/>
      <c r="F1" s="273"/>
      <c r="G1" s="274"/>
      <c r="K1" s="3"/>
      <c r="L1" s="3"/>
      <c r="M1" s="3"/>
      <c r="N1" s="3"/>
      <c r="O1" s="3"/>
      <c r="P1" s="3"/>
    </row>
    <row r="3" spans="2:16" ht="15" x14ac:dyDescent="0.25">
      <c r="B3" s="277" t="s">
        <v>1</v>
      </c>
      <c r="C3" s="277"/>
      <c r="D3" s="230"/>
      <c r="E3" s="110"/>
      <c r="F3" s="253" t="s">
        <v>40</v>
      </c>
      <c r="G3" s="102"/>
    </row>
    <row r="4" spans="2:16" ht="31.5" customHeight="1" x14ac:dyDescent="0.25">
      <c r="B4" s="277" t="s">
        <v>2</v>
      </c>
      <c r="C4" s="277"/>
      <c r="D4" s="230"/>
      <c r="E4" s="110"/>
      <c r="F4" s="253" t="s">
        <v>42</v>
      </c>
      <c r="G4" s="102"/>
    </row>
    <row r="5" spans="2:16" ht="28.8" customHeight="1" x14ac:dyDescent="0.25">
      <c r="B5" s="279" t="s">
        <v>3</v>
      </c>
      <c r="C5" s="280"/>
      <c r="D5" s="232"/>
      <c r="E5" s="110"/>
      <c r="F5" s="253" t="s">
        <v>358</v>
      </c>
      <c r="G5" s="102"/>
    </row>
    <row r="6" spans="2:16" ht="28.8" customHeight="1" x14ac:dyDescent="0.25">
      <c r="B6" s="279" t="s">
        <v>4</v>
      </c>
      <c r="C6" s="280"/>
      <c r="D6" s="226"/>
      <c r="E6" s="110"/>
      <c r="F6" s="253" t="s">
        <v>359</v>
      </c>
      <c r="G6" s="102"/>
    </row>
    <row r="7" spans="2:16" ht="15" x14ac:dyDescent="0.25">
      <c r="B7" s="275" t="s">
        <v>5</v>
      </c>
      <c r="C7" s="276"/>
      <c r="D7" s="226"/>
      <c r="E7" s="6"/>
      <c r="F7" s="114"/>
      <c r="G7" s="110"/>
      <c r="I7" s="4"/>
      <c r="M7" s="6"/>
    </row>
    <row r="8" spans="2:16" ht="18" customHeight="1" x14ac:dyDescent="0.25">
      <c r="B8" s="277" t="s">
        <v>6</v>
      </c>
      <c r="C8" s="277"/>
      <c r="D8" s="231">
        <f>SUM(RECORDS['# of Services to be Reviewed])</f>
        <v>0</v>
      </c>
      <c r="F8" s="114"/>
      <c r="G8" s="110"/>
      <c r="I8" s="4"/>
    </row>
    <row r="9" spans="2:16" ht="15" x14ac:dyDescent="0.25">
      <c r="B9" s="4"/>
    </row>
    <row r="11" spans="2:16" ht="15.6" customHeight="1" x14ac:dyDescent="0.25">
      <c r="B11" s="278" t="s">
        <v>7</v>
      </c>
      <c r="C11" s="278"/>
      <c r="D11" s="278"/>
      <c r="E11" s="278"/>
      <c r="F11" s="278"/>
      <c r="G11" s="278"/>
      <c r="H11" s="278"/>
    </row>
    <row r="12" spans="2:16" s="8" customFormat="1" ht="31.2" customHeight="1" x14ac:dyDescent="0.25">
      <c r="B12" s="106" t="s">
        <v>8</v>
      </c>
      <c r="C12" s="107" t="s">
        <v>9</v>
      </c>
      <c r="D12" s="106" t="s">
        <v>10</v>
      </c>
      <c r="E12" s="106" t="s">
        <v>11</v>
      </c>
      <c r="F12" s="106" t="s">
        <v>12</v>
      </c>
      <c r="G12" s="106" t="s">
        <v>13</v>
      </c>
      <c r="H12" s="106" t="s">
        <v>14</v>
      </c>
    </row>
    <row r="13" spans="2:16" ht="18" customHeight="1" x14ac:dyDescent="0.25">
      <c r="B13" s="100" t="s">
        <v>15</v>
      </c>
      <c r="C13" s="103" t="s">
        <v>16</v>
      </c>
      <c r="D13" s="226"/>
      <c r="E13" s="233"/>
      <c r="F13" s="226"/>
      <c r="G13" s="226"/>
      <c r="H13" s="226"/>
    </row>
    <row r="14" spans="2:16" ht="18" customHeight="1" x14ac:dyDescent="0.25">
      <c r="B14" s="100" t="s">
        <v>17</v>
      </c>
      <c r="C14" s="101" t="s">
        <v>16</v>
      </c>
      <c r="D14" s="226"/>
      <c r="E14" s="233"/>
      <c r="F14" s="226"/>
      <c r="G14" s="226"/>
      <c r="H14" s="226"/>
    </row>
    <row r="15" spans="2:16" ht="18" customHeight="1" x14ac:dyDescent="0.25">
      <c r="B15" s="100" t="s">
        <v>18</v>
      </c>
      <c r="C15" s="101" t="s">
        <v>16</v>
      </c>
      <c r="D15" s="226"/>
      <c r="E15" s="233"/>
      <c r="F15" s="226"/>
      <c r="G15" s="226"/>
      <c r="H15" s="226"/>
    </row>
    <row r="16" spans="2:16" ht="18" customHeight="1" x14ac:dyDescent="0.25">
      <c r="B16" s="100" t="s">
        <v>19</v>
      </c>
      <c r="C16" s="101" t="s">
        <v>16</v>
      </c>
      <c r="D16" s="226"/>
      <c r="E16" s="233"/>
      <c r="F16" s="226"/>
      <c r="G16" s="226"/>
      <c r="H16" s="226"/>
    </row>
    <row r="17" spans="2:8" ht="18" customHeight="1" x14ac:dyDescent="0.25">
      <c r="B17" s="100" t="s">
        <v>20</v>
      </c>
      <c r="C17" s="103" t="s">
        <v>16</v>
      </c>
      <c r="D17" s="226"/>
      <c r="E17" s="233"/>
      <c r="F17" s="227"/>
      <c r="G17" s="227"/>
      <c r="H17" s="227"/>
    </row>
    <row r="18" spans="2:8" ht="18" customHeight="1" x14ac:dyDescent="0.25">
      <c r="B18" s="100" t="s">
        <v>21</v>
      </c>
      <c r="C18" s="101" t="s">
        <v>16</v>
      </c>
      <c r="D18" s="226"/>
      <c r="E18" s="233"/>
      <c r="F18" s="227"/>
      <c r="G18" s="227"/>
      <c r="H18" s="227"/>
    </row>
    <row r="19" spans="2:8" ht="18" customHeight="1" x14ac:dyDescent="0.25">
      <c r="B19" s="100" t="s">
        <v>22</v>
      </c>
      <c r="C19" s="101" t="s">
        <v>16</v>
      </c>
      <c r="D19" s="227"/>
      <c r="E19" s="233"/>
      <c r="F19" s="227"/>
      <c r="G19" s="227"/>
      <c r="H19" s="227"/>
    </row>
    <row r="20" spans="2:8" ht="18" customHeight="1" x14ac:dyDescent="0.25">
      <c r="B20" s="100" t="s">
        <v>23</v>
      </c>
      <c r="C20" s="101" t="s">
        <v>16</v>
      </c>
      <c r="D20" s="227"/>
      <c r="E20" s="233"/>
      <c r="F20" s="227"/>
      <c r="G20" s="227"/>
      <c r="H20" s="227"/>
    </row>
    <row r="21" spans="2:8" ht="18" customHeight="1" x14ac:dyDescent="0.25">
      <c r="B21" s="100" t="s">
        <v>24</v>
      </c>
      <c r="C21" s="103" t="s">
        <v>16</v>
      </c>
      <c r="D21" s="227"/>
      <c r="E21" s="233"/>
      <c r="F21" s="227"/>
      <c r="G21" s="227"/>
      <c r="H21" s="227"/>
    </row>
    <row r="22" spans="2:8" ht="18" customHeight="1" x14ac:dyDescent="0.25">
      <c r="B22" s="100" t="s">
        <v>25</v>
      </c>
      <c r="C22" s="101" t="s">
        <v>16</v>
      </c>
      <c r="D22" s="228"/>
      <c r="E22" s="234"/>
      <c r="F22" s="228"/>
      <c r="G22" s="228"/>
      <c r="H22" s="228"/>
    </row>
    <row r="23" spans="2:8" ht="18" customHeight="1" x14ac:dyDescent="0.25">
      <c r="B23" s="100" t="s">
        <v>26</v>
      </c>
      <c r="C23" s="104" t="s">
        <v>16</v>
      </c>
      <c r="D23" s="229"/>
      <c r="E23" s="234"/>
      <c r="F23" s="229"/>
      <c r="G23" s="229"/>
      <c r="H23" s="229"/>
    </row>
    <row r="24" spans="2:8" ht="18" customHeight="1" x14ac:dyDescent="0.25">
      <c r="B24" s="100" t="s">
        <v>27</v>
      </c>
      <c r="C24" s="104" t="s">
        <v>16</v>
      </c>
      <c r="D24" s="228"/>
      <c r="E24" s="234"/>
      <c r="F24" s="228"/>
      <c r="G24" s="228"/>
      <c r="H24" s="228"/>
    </row>
    <row r="25" spans="2:8" ht="18" customHeight="1" x14ac:dyDescent="0.25">
      <c r="B25" s="100" t="s">
        <v>28</v>
      </c>
      <c r="C25" s="104" t="s">
        <v>16</v>
      </c>
      <c r="D25" s="228"/>
      <c r="E25" s="234"/>
      <c r="F25" s="228"/>
      <c r="G25" s="228"/>
      <c r="H25" s="228"/>
    </row>
    <row r="26" spans="2:8" ht="18" customHeight="1" x14ac:dyDescent="0.25">
      <c r="B26" s="100" t="s">
        <v>29</v>
      </c>
      <c r="C26" s="104" t="s">
        <v>16</v>
      </c>
      <c r="D26" s="228"/>
      <c r="E26" s="234"/>
      <c r="F26" s="228"/>
      <c r="G26" s="228"/>
      <c r="H26" s="228"/>
    </row>
    <row r="27" spans="2:8" ht="18" customHeight="1" x14ac:dyDescent="0.25">
      <c r="B27" s="100" t="s">
        <v>30</v>
      </c>
      <c r="C27" s="105" t="s">
        <v>16</v>
      </c>
      <c r="D27" s="228"/>
      <c r="E27" s="234"/>
      <c r="F27" s="228"/>
      <c r="G27" s="228"/>
      <c r="H27" s="228"/>
    </row>
    <row r="28" spans="2:8" ht="18" customHeight="1" x14ac:dyDescent="0.25">
      <c r="B28" s="100" t="s">
        <v>31</v>
      </c>
      <c r="C28" s="105" t="s">
        <v>16</v>
      </c>
      <c r="D28" s="228"/>
      <c r="E28" s="234"/>
      <c r="F28" s="228"/>
      <c r="G28" s="228"/>
      <c r="H28" s="228"/>
    </row>
    <row r="29" spans="2:8" ht="18" customHeight="1" x14ac:dyDescent="0.25">
      <c r="B29" s="100" t="s">
        <v>32</v>
      </c>
      <c r="C29" s="104" t="s">
        <v>16</v>
      </c>
      <c r="D29" s="228"/>
      <c r="E29" s="234"/>
      <c r="F29" s="228"/>
      <c r="G29" s="228"/>
      <c r="H29" s="228"/>
    </row>
    <row r="30" spans="2:8" ht="18" customHeight="1" x14ac:dyDescent="0.25">
      <c r="B30" s="100" t="s">
        <v>33</v>
      </c>
      <c r="C30" s="104" t="s">
        <v>16</v>
      </c>
      <c r="D30" s="228"/>
      <c r="E30" s="234"/>
      <c r="F30" s="228"/>
      <c r="G30" s="228"/>
      <c r="H30" s="228"/>
    </row>
    <row r="31" spans="2:8" ht="18" customHeight="1" x14ac:dyDescent="0.25">
      <c r="B31" s="100" t="s">
        <v>34</v>
      </c>
      <c r="C31" s="104" t="s">
        <v>16</v>
      </c>
      <c r="D31" s="228"/>
      <c r="E31" s="234"/>
      <c r="F31" s="228"/>
      <c r="G31" s="228"/>
      <c r="H31" s="228"/>
    </row>
    <row r="32" spans="2:8" ht="18" customHeight="1" x14ac:dyDescent="0.25">
      <c r="B32" s="100" t="s">
        <v>35</v>
      </c>
      <c r="C32" s="105" t="s">
        <v>16</v>
      </c>
      <c r="D32" s="228"/>
      <c r="E32" s="234"/>
      <c r="F32" s="228"/>
      <c r="G32" s="228"/>
      <c r="H32" s="228"/>
    </row>
    <row r="33" spans="2:2" x14ac:dyDescent="0.25">
      <c r="B33" s="77" t="s">
        <v>36</v>
      </c>
    </row>
    <row r="35" spans="2:2" x14ac:dyDescent="0.25">
      <c r="B35" s="6"/>
    </row>
  </sheetData>
  <sheetProtection algorithmName="SHA-512" hashValue="1wBvJkmDh2UXThqslrjGzX0CVbLL1BjN/Iaa1wQXNwl0CgGSMI/LyRf1i4xHkkfqorfdRdmEBQCiqLJypmHnbw==" saltValue="1ucdg3gj0zHd5H0XSk7ycw==" spinCount="100000" sheet="1" formatCells="0" formatColumns="0" formatRows="0" selectLockedCells="1"/>
  <mergeCells count="8">
    <mergeCell ref="B1:G1"/>
    <mergeCell ref="B7:C7"/>
    <mergeCell ref="B8:C8"/>
    <mergeCell ref="B11:H11"/>
    <mergeCell ref="B3:C3"/>
    <mergeCell ref="B4:C4"/>
    <mergeCell ref="B5:C5"/>
    <mergeCell ref="B6:C6"/>
  </mergeCells>
  <phoneticPr fontId="15" type="noConversion"/>
  <dataValidations count="1">
    <dataValidation type="date" operator="greaterThan" allowBlank="1" showInputMessage="1" showErrorMessage="1" errorTitle="Improper Format" error="Enter the date in a number format: MM/DD/YY. Click &quot;Cancel&quot; below to try again." sqref="G3:G6" xr:uid="{885A328C-AF7F-405D-8327-7948D1835518}">
      <formula1>36526</formula1>
    </dataValidation>
  </dataValidations>
  <printOptions headings="1"/>
  <pageMargins left="0.7" right="0.7" top="0.75" bottom="0.75" header="0.3" footer="0.3"/>
  <pageSetup scale="61" orientation="portrait" r:id="rId1"/>
  <headerFooter>
    <oddHeader>&amp;CConfidential QA Report
COSD DMC-ODS Plan
Substance Use Disorder Services
Fiscal Year 26-27</oddHead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79F27EC2-F171-46A1-AD51-B10A4A74E111}">
          <x14:formula1>
            <xm:f>Data!$N$5:$N$8</xm:f>
          </x14:formula1>
          <xm:sqref>D13:D32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74C14-FBC9-447C-A63A-6D2ABEC05062}">
  <sheetPr codeName="Sheet13">
    <tabColor theme="3" tint="0.39997558519241921"/>
    <pageSetUpPr fitToPage="1"/>
  </sheetPr>
  <dimension ref="A1:AM10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bestFit="1" customWidth="1"/>
    <col min="19" max="19" width="12.5546875" style="1" bestFit="1" customWidth="1"/>
    <col min="20" max="20" width="14.6640625" style="1" customWidth="1"/>
    <col min="21" max="21" width="14.5546875" style="1" bestFit="1" customWidth="1"/>
    <col min="22" max="22" width="14.33203125" style="1" bestFit="1" customWidth="1"/>
    <col min="23" max="23" width="13.6640625" style="1" customWidth="1"/>
    <col min="24" max="24" width="24" style="11" customWidth="1"/>
    <col min="25" max="25" width="27.5546875" customWidth="1"/>
    <col min="26" max="26" width="45.332031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1.95"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11</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4"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IF(O15="","",IF(O15="Yes","Met",IF(O15="No","Not met","N/A")))</f>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7.200000000000003"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9.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46.2"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46.2"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7.7"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7.7"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7.7"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9.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9.5" customHeight="1" x14ac:dyDescent="0.3">
      <c r="A39" s="38" t="s">
        <v>315</v>
      </c>
      <c r="B39" s="245"/>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6" customHeight="1" x14ac:dyDescent="0.25">
      <c r="A40" s="38" t="str">
        <f>IF($D38="","",$D38)</f>
        <v/>
      </c>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IF($D39="","",$D39)</f>
        <v>PROGRESS NOTES</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40.200000000000003"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40.200000000000003"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x14ac:dyDescent="0.25">
      <c r="A45" s="38" t="e">
        <f>IF(#REF!="","",#REF!)</f>
        <v>#REF!</v>
      </c>
      <c r="O45" s="1"/>
    </row>
    <row r="46" spans="1:27" ht="18.75" customHeight="1" x14ac:dyDescent="0.3">
      <c r="A46" s="38" t="s">
        <v>315</v>
      </c>
      <c r="B46" s="245"/>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39.6"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9.95"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9.95"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21" customHeight="1" x14ac:dyDescent="0.3">
      <c r="A53" s="38" t="s">
        <v>315</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tr">
        <f>IF($D93="","",$D93)</f>
        <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 t="shared" ref="A55:A65" si="7">IF($D53="","",$D53)</f>
        <v xml:space="preserve">BILLING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si="7"/>
        <v>Were all services provided while the member was outside of a Medi-Cal lock-out place of service (e.g., psych hospitalization, Institution for Mental Disease (IMD) juvenile hall*, jail)? If no, identify the services in the Services Addendum.</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Is there documentation of a valid allowable service for every claim billed within the review period? If no, identify the claims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39.6" hidden="1" customHeight="1" x14ac:dyDescent="0.25">
      <c r="A59"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39.6" hidden="1" customHeight="1" x14ac:dyDescent="0.25">
      <c r="A60" s="38" t="str">
        <f t="shared" si="7"/>
        <v>Do individual and/or group progress notes with multiple providers clearly identify the number of providers and the specific involvement and interventions of each provider? If no, identify the claims in the Services Addendum.</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39.6" hidden="1" customHeight="1" x14ac:dyDescent="0.25">
      <c r="A61" s="38" t="str">
        <f t="shared" si="7"/>
        <v>Hide</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40.200000000000003"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40.200000000000003"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40.200000000000003"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6.2"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19.5" customHeight="1" x14ac:dyDescent="0.25">
      <c r="A66" s="38" t="e">
        <f>IF(#REF!="","",#REF!)</f>
        <v>#REF!</v>
      </c>
      <c r="P66" s="1"/>
    </row>
    <row r="67" spans="1:17" ht="19.5" customHeight="1" x14ac:dyDescent="0.3">
      <c r="A67" s="38" t="s">
        <v>315</v>
      </c>
      <c r="B67" s="245"/>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tr">
        <f>IF($D52="","",$D52)</f>
        <v/>
      </c>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49.69999999999999"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21" customHeight="1" x14ac:dyDescent="0.3">
      <c r="A72" s="38" t="s">
        <v>315</v>
      </c>
      <c r="C72" s="36" t="s">
        <v>296</v>
      </c>
      <c r="D72" s="339" t="str">
        <f>'Chart 1'!D72</f>
        <v>NALTREXONE SERVICES</v>
      </c>
      <c r="E72" s="340"/>
      <c r="F72" s="340"/>
      <c r="G72" s="340"/>
      <c r="H72" s="340"/>
      <c r="I72" s="340"/>
      <c r="J72" s="340"/>
      <c r="K72" s="340"/>
      <c r="L72" s="340"/>
      <c r="M72" s="340"/>
      <c r="N72" s="341"/>
      <c r="O72" s="252" t="s">
        <v>297</v>
      </c>
      <c r="P72" s="252" t="s">
        <v>298</v>
      </c>
      <c r="Q72" s="252" t="s">
        <v>299</v>
      </c>
    </row>
    <row r="73" spans="1:17" ht="90" customHeight="1" x14ac:dyDescent="0.25">
      <c r="A73" s="38" t="str">
        <f>IF($D66="","",$D66)</f>
        <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IF($D72="","",$D72)</f>
        <v>NALTREXONE SERVICES</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IF($D73="","",$D73)</f>
        <v>Does the member have a confirmed, documented history of opiate and/or alcohol addiction?</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20.25" customHeight="1" x14ac:dyDescent="0.3">
      <c r="A77" s="38" t="s">
        <v>315</v>
      </c>
      <c r="C77" s="36" t="s">
        <v>296</v>
      </c>
      <c r="D77" s="339" t="str">
        <f>'Chart 1'!D77</f>
        <v>RECOVERY SERVICES</v>
      </c>
      <c r="E77" s="340"/>
      <c r="F77" s="340"/>
      <c r="G77" s="340"/>
      <c r="H77" s="340"/>
      <c r="I77" s="340"/>
      <c r="J77" s="340"/>
      <c r="K77" s="340"/>
      <c r="L77" s="340"/>
      <c r="M77" s="340"/>
      <c r="N77" s="341"/>
      <c r="O77" s="252" t="s">
        <v>297</v>
      </c>
      <c r="P77" s="252" t="s">
        <v>298</v>
      </c>
      <c r="Q77" s="252" t="s">
        <v>299</v>
      </c>
    </row>
    <row r="78" spans="1:17" ht="90" customHeight="1" x14ac:dyDescent="0.25">
      <c r="A78" s="38" t="str">
        <f>IF($D100="","",$D100)</f>
        <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39.6" hidden="1" customHeight="1" x14ac:dyDescent="0.25">
      <c r="A79" s="38" t="str">
        <f>IF($D77="","",$D77)</f>
        <v>RECOVERY SERVICES</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7.7" hidden="1" customHeight="1" x14ac:dyDescent="0.25">
      <c r="A80" s="38" t="str">
        <f>IF($D78="","",$D78)</f>
        <v>Was client assessed for appropriateness of Recovery Services (either following completion of treatment or concurrent enrollment) and was a TEA completed?</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x14ac:dyDescent="0.25">
      <c r="A81" s="38" t="e">
        <f>IF(#REF!="","",#REF!)</f>
        <v>#REF!</v>
      </c>
    </row>
    <row r="82" spans="1:17" ht="22.5" customHeight="1" x14ac:dyDescent="0.3">
      <c r="A82" s="38" t="s">
        <v>315</v>
      </c>
      <c r="C82" s="36" t="s">
        <v>296</v>
      </c>
      <c r="D82" s="339" t="str">
        <f>'Chart 1'!D82</f>
        <v>PEER SUPPORT SERVICES</v>
      </c>
      <c r="E82" s="340"/>
      <c r="F82" s="340"/>
      <c r="G82" s="340"/>
      <c r="H82" s="340"/>
      <c r="I82" s="340"/>
      <c r="J82" s="340"/>
      <c r="K82" s="340"/>
      <c r="L82" s="340"/>
      <c r="M82" s="340"/>
      <c r="N82" s="341"/>
      <c r="O82" s="252" t="s">
        <v>297</v>
      </c>
      <c r="P82" s="252" t="s">
        <v>298</v>
      </c>
      <c r="Q82" s="252" t="s">
        <v>299</v>
      </c>
    </row>
    <row r="83" spans="1:17" ht="90" customHeight="1" x14ac:dyDescent="0.25">
      <c r="A83" s="38" t="str">
        <f>IF($D81="","",$D81)</f>
        <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IF($D82="","",$D82)</f>
        <v>PEER SUPPORT SERVICES</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x14ac:dyDescent="0.25">
      <c r="A85" s="38" t="e">
        <f>IF(#REF!="","",#REF!)</f>
        <v>#REF!</v>
      </c>
    </row>
    <row r="86" spans="1:17" ht="20.25" customHeight="1" x14ac:dyDescent="0.3">
      <c r="A86" s="38" t="s">
        <v>315</v>
      </c>
      <c r="C86" s="36" t="s">
        <v>296</v>
      </c>
      <c r="D86" s="339" t="str">
        <f>'Chart 1'!D86</f>
        <v>PERINATAL SERVICES</v>
      </c>
      <c r="E86" s="340"/>
      <c r="F86" s="340"/>
      <c r="G86" s="340"/>
      <c r="H86" s="340"/>
      <c r="I86" s="340"/>
      <c r="J86" s="340"/>
      <c r="K86" s="340"/>
      <c r="L86" s="340"/>
      <c r="M86" s="340"/>
      <c r="N86" s="341"/>
      <c r="O86" s="252" t="s">
        <v>297</v>
      </c>
      <c r="P86" s="252" t="s">
        <v>298</v>
      </c>
      <c r="Q86" s="252" t="s">
        <v>299</v>
      </c>
    </row>
    <row r="87" spans="1:17" ht="90" customHeight="1" x14ac:dyDescent="0.25">
      <c r="A87" s="38" t="e">
        <f>IF(#REF!="","",#REF!)</f>
        <v>#REF!</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str">
        <f t="shared" ref="A88:A92" si="12">IF($D86="","",$D86)</f>
        <v>PERINATAL SERVICES</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3">IF(O88="","",IF(O88="Yes","Met",IF(O88="No","Not met","N/A")))</f>
        <v/>
      </c>
      <c r="Q88" s="125"/>
    </row>
    <row r="89" spans="1:17" ht="90" customHeight="1" x14ac:dyDescent="0.25">
      <c r="A89" s="38" t="str">
        <f t="shared" si="12"/>
        <v>Do services rendered address treatment and recovery issues specific to pregnant and postpartum women such as relationships, sexual and physical abuse, and development of parenting skills?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3"/>
        <v/>
      </c>
      <c r="Q89" s="125"/>
    </row>
    <row r="90" spans="1:17" ht="90" customHeight="1" x14ac:dyDescent="0.25">
      <c r="A90" s="38" t="str">
        <f t="shared" si="12"/>
        <v>Does the medical documentation substantiate the member's pregnancy and is the last day of pregnancy documented in the member's record?</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3"/>
        <v/>
      </c>
      <c r="Q90" s="125"/>
    </row>
    <row r="91" spans="1:17" ht="90" customHeight="1" x14ac:dyDescent="0.25">
      <c r="A91" s="38" t="str">
        <f t="shared" si="12"/>
        <v>Are required elements for a relevant care plan found within the member record (ie: progress note)?</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3"/>
        <v/>
      </c>
      <c r="Q91" s="125"/>
    </row>
    <row r="92" spans="1:17" ht="38.4" hidden="1" customHeight="1" x14ac:dyDescent="0.25">
      <c r="A92" s="38" t="str">
        <f t="shared" si="12"/>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C92" s="68" t="str">
        <f>'Chart 1'!C92</f>
        <v>Hide 12.6</v>
      </c>
      <c r="D92" s="335" t="str">
        <f>'Chart 1'!D92</f>
        <v>Hide</v>
      </c>
      <c r="E92" s="335"/>
      <c r="F92" s="335"/>
      <c r="G92" s="335"/>
      <c r="H92" s="335"/>
      <c r="I92" s="335"/>
      <c r="J92" s="335"/>
      <c r="K92" s="335"/>
      <c r="L92" s="335"/>
      <c r="M92" s="335"/>
      <c r="N92" s="335"/>
      <c r="O92" s="23"/>
      <c r="P92" s="31" t="str">
        <f t="shared" si="13"/>
        <v/>
      </c>
      <c r="Q92" s="125"/>
    </row>
    <row r="93" spans="1:17" ht="16.95" customHeight="1" x14ac:dyDescent="0.25">
      <c r="A93" s="38" t="e">
        <f>IF(#REF!="","",#REF!)</f>
        <v>#REF!</v>
      </c>
      <c r="P93" s="1"/>
    </row>
    <row r="94" spans="1:17" ht="15.6" customHeight="1" x14ac:dyDescent="0.3">
      <c r="A94" s="38" t="e">
        <f>IF(#REF!="","",#REF!)</f>
        <v>#REF!</v>
      </c>
      <c r="C94" s="36" t="s">
        <v>296</v>
      </c>
      <c r="D94" s="339" t="str">
        <f>'Chart 1'!D94</f>
        <v>WITHDRAWAL MANAGEMENT SERVICES/AWM</v>
      </c>
      <c r="E94" s="340"/>
      <c r="F94" s="340"/>
      <c r="G94" s="340"/>
      <c r="H94" s="340"/>
      <c r="I94" s="340"/>
      <c r="J94" s="340"/>
      <c r="K94" s="340"/>
      <c r="L94" s="340"/>
      <c r="M94" s="340"/>
      <c r="N94" s="341"/>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36"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36"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6.95"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6.95"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x14ac:dyDescent="0.25">
      <c r="A100" s="38" t="e">
        <f>IF(#REF!="","",#REF!)</f>
        <v>#REF!</v>
      </c>
    </row>
    <row r="101" spans="1:17" x14ac:dyDescent="0.25">
      <c r="A101" s="38" t="e">
        <f>IF(#REF!="","",#REF!)</f>
        <v>#REF!</v>
      </c>
    </row>
    <row r="102" spans="1:17" ht="60" x14ac:dyDescent="0.25">
      <c r="A102" s="38" t="s">
        <v>315</v>
      </c>
    </row>
  </sheetData>
  <sheetProtection algorithmName="SHA-512" hashValue="TaLF43m57J8X7ZqXikLZW8Fo8/4hZdAS4oVazC4DFHCHIyTAMrrqhSTklHtj6Wl1uNGA6ORUU0hOQeZtCY15Rw==" saltValue="tgVoLnRgvldyEeCxb3z0rg==" spinCount="100000" sheet="1" formatCells="0" formatColumns="0" formatRows="0" selectLockedCells="1"/>
  <mergeCells count="93">
    <mergeCell ref="D43:N43"/>
    <mergeCell ref="D44:N44"/>
    <mergeCell ref="D49:N49"/>
    <mergeCell ref="D50:N50"/>
    <mergeCell ref="D14:N14"/>
    <mergeCell ref="D17:N17"/>
    <mergeCell ref="D18:N18"/>
    <mergeCell ref="D19:N19"/>
    <mergeCell ref="D30:N30"/>
    <mergeCell ref="D23:N23"/>
    <mergeCell ref="D20:N20"/>
    <mergeCell ref="D21:N21"/>
    <mergeCell ref="D22:N22"/>
    <mergeCell ref="D24:N24"/>
    <mergeCell ref="D15:N15"/>
    <mergeCell ref="C38:O38"/>
    <mergeCell ref="D39:N39"/>
    <mergeCell ref="D40:N40"/>
    <mergeCell ref="D41:N41"/>
    <mergeCell ref="D42:N42"/>
    <mergeCell ref="D34:N34"/>
    <mergeCell ref="D29:N29"/>
    <mergeCell ref="C1:G1"/>
    <mergeCell ref="I1:L1"/>
    <mergeCell ref="N1:P1"/>
    <mergeCell ref="C2:G2"/>
    <mergeCell ref="I2:L2"/>
    <mergeCell ref="E5:G5"/>
    <mergeCell ref="L5:M5"/>
    <mergeCell ref="O5:P5"/>
    <mergeCell ref="O4:P4"/>
    <mergeCell ref="L4:M4"/>
    <mergeCell ref="E4:G4"/>
    <mergeCell ref="D46:N46"/>
    <mergeCell ref="D47:N47"/>
    <mergeCell ref="D36:N36"/>
    <mergeCell ref="D37:N37"/>
    <mergeCell ref="D8:N8"/>
    <mergeCell ref="D9:N9"/>
    <mergeCell ref="D10:N10"/>
    <mergeCell ref="D11:N11"/>
    <mergeCell ref="D12:N12"/>
    <mergeCell ref="D13:N13"/>
    <mergeCell ref="D31:N31"/>
    <mergeCell ref="D32:N32"/>
    <mergeCell ref="D33:N33"/>
    <mergeCell ref="D26:N26"/>
    <mergeCell ref="D27:N27"/>
    <mergeCell ref="D28:N28"/>
    <mergeCell ref="D58:N58"/>
    <mergeCell ref="D48:N48"/>
    <mergeCell ref="D61:N61"/>
    <mergeCell ref="D62:N62"/>
    <mergeCell ref="D63:N63"/>
    <mergeCell ref="D53:N53"/>
    <mergeCell ref="D54:N54"/>
    <mergeCell ref="D55:N55"/>
    <mergeCell ref="D56:N56"/>
    <mergeCell ref="D57:N57"/>
    <mergeCell ref="D51:N51"/>
    <mergeCell ref="D77:N77"/>
    <mergeCell ref="D78:N78"/>
    <mergeCell ref="D64:N64"/>
    <mergeCell ref="D59:N59"/>
    <mergeCell ref="D60:N60"/>
    <mergeCell ref="D99:N99"/>
    <mergeCell ref="D86:N86"/>
    <mergeCell ref="D87:N87"/>
    <mergeCell ref="D88:N88"/>
    <mergeCell ref="D89:N89"/>
    <mergeCell ref="D90:N90"/>
    <mergeCell ref="D91:N91"/>
    <mergeCell ref="D92:N92"/>
    <mergeCell ref="D94:N94"/>
    <mergeCell ref="D95:N95"/>
    <mergeCell ref="D96:N96"/>
    <mergeCell ref="D97:N97"/>
    <mergeCell ref="R7:Z7"/>
    <mergeCell ref="D84:N84"/>
    <mergeCell ref="D79:N79"/>
    <mergeCell ref="D80:N80"/>
    <mergeCell ref="D98:N98"/>
    <mergeCell ref="D67:N67"/>
    <mergeCell ref="D68:N68"/>
    <mergeCell ref="D65:N65"/>
    <mergeCell ref="D82:N82"/>
    <mergeCell ref="D83:N83"/>
    <mergeCell ref="D69:N69"/>
    <mergeCell ref="D70:N70"/>
    <mergeCell ref="D72:N72"/>
    <mergeCell ref="D73:N73"/>
    <mergeCell ref="D74:N74"/>
    <mergeCell ref="D75:N75"/>
  </mergeCells>
  <phoneticPr fontId="15" type="noConversion"/>
  <conditionalFormatting sqref="P1:P3 P6:P1048576 Q8:Q14 P15:Q15 Q17:Q24 Q26:Q34 Q36:Q37 Q39:Q44 Q46:Q51 Q53:Q65 Q67:Q70 Q72:Q75 Q77:Q80 Q82:Q84 Q86:Q92 Q94:Q99">
    <cfRule type="containsText" dxfId="20" priority="1" operator="containsText" text="Fail">
      <formula>NOT(ISERROR(SEARCH("Fail",P1)))</formula>
    </cfRule>
  </conditionalFormatting>
  <conditionalFormatting sqref="AM9">
    <cfRule type="containsText" dxfId="19"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ECD3AE12-E380-4311-9A97-08A5635CDBE5}">
      <formula1>"Yes,No,N/A"</formula1>
    </dataValidation>
    <dataValidation type="date" operator="greaterThan" allowBlank="1" showInputMessage="1" showErrorMessage="1" sqref="V9:V38" xr:uid="{9B8A6BFD-76F4-4412-9860-B8F62E42510B}">
      <formula1>36526</formula1>
    </dataValidation>
    <dataValidation type="list" allowBlank="1" showInputMessage="1" showErrorMessage="1" sqref="X9:X38" xr:uid="{F86E2E8A-C71B-493E-B064-926FD6874C38}">
      <formula1>Corrected_Codes</formula1>
    </dataValidation>
    <dataValidation type="list" allowBlank="1" showInputMessage="1" showErrorMessage="1" sqref="Y9:Y38" xr:uid="{9BAB6E8D-73D6-4C1F-8083-9B533F7B3623}">
      <formula1>Disallowance_Codes</formula1>
    </dataValidation>
  </dataValidations>
  <pageMargins left="0.24" right="0.25" top="1.2" bottom="0.63" header="0.38" footer="0.25"/>
  <pageSetup scale="26" fitToHeight="0" orientation="portrait" r:id="rId1"/>
  <headerFooter alignWithMargins="0"/>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5FE2-74E1-4361-BC3A-E2FF2D892CCB}">
  <sheetPr codeName="Sheet14">
    <tabColor theme="3" tint="0.39997558519241921"/>
    <pageSetUpPr fitToPage="1"/>
  </sheetPr>
  <dimension ref="A1:AM10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customWidth="1"/>
    <col min="19" max="19" width="12.5546875" style="1" bestFit="1" customWidth="1"/>
    <col min="20" max="20" width="15" style="1" bestFit="1" customWidth="1"/>
    <col min="21" max="21" width="14.5546875" style="1" bestFit="1" customWidth="1"/>
    <col min="22" max="22" width="14.33203125" style="1" bestFit="1" customWidth="1"/>
    <col min="23" max="23" width="13.6640625" style="1" customWidth="1"/>
    <col min="24" max="24" width="27.44140625" style="11" customWidth="1"/>
    <col min="25" max="25" width="30.33203125" customWidth="1"/>
    <col min="26" max="26" width="48"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1.2"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12</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9"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9.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28"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e">
        <f>IF(#REF!="","",#REF!)</f>
        <v>#REF!</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38.4" hidden="1" customHeight="1" x14ac:dyDescent="0.25">
      <c r="A30" s="38" t="e">
        <f>IF(#REF!="","",#REF!)</f>
        <v>#REF!</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38.4" hidden="1" customHeight="1" x14ac:dyDescent="0.25">
      <c r="A31" s="38" t="str">
        <f t="shared" ref="A31:A34" si="5">IF($D29="","",$D29)</f>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6.95" hidden="1" customHeight="1" x14ac:dyDescent="0.25">
      <c r="A32" s="38" t="str">
        <f t="shared" si="5"/>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6.95" hidden="1" customHeight="1" x14ac:dyDescent="0.25">
      <c r="A33" s="38" t="str">
        <f t="shared" si="5"/>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6.95" hidden="1" customHeight="1" x14ac:dyDescent="0.25">
      <c r="A34" s="38" t="str">
        <f t="shared" si="5"/>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8.7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9.5" customHeight="1" x14ac:dyDescent="0.3">
      <c r="A39" s="38" t="s">
        <v>315</v>
      </c>
      <c r="B39" s="245"/>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 customHeight="1" x14ac:dyDescent="0.25">
      <c r="A40" s="38" t="str">
        <f>IF($D38="","",$D38)</f>
        <v/>
      </c>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IF($D39="","",$D39)</f>
        <v>PROGRESS NOTES</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6">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6"/>
        <v/>
      </c>
      <c r="Q42" s="125"/>
    </row>
    <row r="43" spans="1:27" ht="40.200000000000003"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6"/>
        <v/>
      </c>
      <c r="Q43" s="125"/>
    </row>
    <row r="44" spans="1:27" ht="40.200000000000003"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6"/>
        <v/>
      </c>
      <c r="Q44" s="125"/>
    </row>
    <row r="45" spans="1:27" ht="18" customHeight="1" x14ac:dyDescent="0.25">
      <c r="A45" s="38" t="e">
        <f>IF(#REF!="","",#REF!)</f>
        <v>#REF!</v>
      </c>
      <c r="O45" s="1"/>
    </row>
    <row r="46" spans="1:27" ht="20.25" customHeight="1" x14ac:dyDescent="0.3">
      <c r="A46" s="38" t="s">
        <v>315</v>
      </c>
      <c r="B46" s="245"/>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7">IF(O48="","",IF(O48="Yes","Met",IF(O48="No","Not met","N/A")))</f>
        <v/>
      </c>
      <c r="Q48" s="125"/>
    </row>
    <row r="49" spans="1:17" ht="42.6"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7"/>
        <v/>
      </c>
      <c r="Q49" s="125"/>
    </row>
    <row r="50" spans="1:17" ht="18.600000000000001"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7"/>
        <v/>
      </c>
      <c r="Q50" s="31"/>
    </row>
    <row r="51" spans="1:17" ht="18.600000000000001"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7"/>
        <v/>
      </c>
      <c r="Q51" s="31"/>
    </row>
    <row r="52" spans="1:17" x14ac:dyDescent="0.25">
      <c r="A52" s="38" t="e">
        <f>IF(#REF!="","",#REF!)</f>
        <v>#REF!</v>
      </c>
      <c r="N52" s="37"/>
      <c r="O52" s="1"/>
      <c r="P52" s="1"/>
    </row>
    <row r="53" spans="1:17" ht="20.25" customHeight="1" x14ac:dyDescent="0.3">
      <c r="A53" s="38" t="s">
        <v>315</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tr">
        <f>IF($D93="","",$D93)</f>
        <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 t="shared" ref="A55:A65" si="8">IF($D53="","",$D53)</f>
        <v xml:space="preserve">BILLING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si="8"/>
        <v>Were all services provided while the member was outside of a Medi-Cal lock-out place of service (e.g., psych hospitalization, Institution for Mental Disease (IMD) juvenile hall*, jail)? If no, identify the services in the Services Addendum.</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8"/>
        <v>Is there documentation of a valid allowable service for every claim billed within the review period? If no, identify the claims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9">IF(O57="","",IF(O57="Yes","Met",IF(O57="No","Not met","N/A")))</f>
        <v/>
      </c>
      <c r="Q57" s="125"/>
    </row>
    <row r="58" spans="1:17" ht="90" customHeight="1" x14ac:dyDescent="0.25">
      <c r="A58" s="38" t="str">
        <f t="shared" si="8"/>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9"/>
        <v/>
      </c>
      <c r="Q58" s="125"/>
    </row>
    <row r="59" spans="1:17" ht="41.4" hidden="1" customHeight="1" x14ac:dyDescent="0.25">
      <c r="A59" s="38" t="str">
        <f t="shared" si="8"/>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59" s="30" t="str">
        <f>'Chart 1'!C59</f>
        <v>Hide 7.6</v>
      </c>
      <c r="D59" s="335" t="str">
        <f>'Chart 1'!D59</f>
        <v>Hide</v>
      </c>
      <c r="E59" s="335"/>
      <c r="F59" s="335"/>
      <c r="G59" s="335"/>
      <c r="H59" s="335"/>
      <c r="I59" s="335"/>
      <c r="J59" s="335"/>
      <c r="K59" s="335"/>
      <c r="L59" s="335"/>
      <c r="M59" s="335"/>
      <c r="N59" s="335"/>
      <c r="O59" s="23"/>
      <c r="P59" s="31" t="str">
        <f t="shared" si="9"/>
        <v/>
      </c>
      <c r="Q59" s="125"/>
    </row>
    <row r="60" spans="1:17" ht="41.4" hidden="1" customHeight="1" x14ac:dyDescent="0.25">
      <c r="A60" s="38" t="str">
        <f t="shared" si="8"/>
        <v>Do individual and/or group progress notes with multiple providers clearly identify the number of providers and the specific involvement and interventions of each provider? If no, identify the claims in the Services Addendum.</v>
      </c>
      <c r="C60" s="30" t="str">
        <f>'Chart 1'!C60</f>
        <v>Hide 7.7</v>
      </c>
      <c r="D60" s="335" t="str">
        <f>'Chart 1'!D60</f>
        <v>Hide</v>
      </c>
      <c r="E60" s="335"/>
      <c r="F60" s="335"/>
      <c r="G60" s="335"/>
      <c r="H60" s="335"/>
      <c r="I60" s="335"/>
      <c r="J60" s="335"/>
      <c r="K60" s="335"/>
      <c r="L60" s="335"/>
      <c r="M60" s="335"/>
      <c r="N60" s="335"/>
      <c r="O60" s="23"/>
      <c r="P60" s="31" t="str">
        <f t="shared" si="9"/>
        <v/>
      </c>
      <c r="Q60" s="125"/>
    </row>
    <row r="61" spans="1:17" ht="41.4" hidden="1" customHeight="1" x14ac:dyDescent="0.25">
      <c r="A61" s="38" t="str">
        <f t="shared" si="8"/>
        <v>Hide</v>
      </c>
      <c r="C61" s="30" t="str">
        <f>'Chart 1'!C61</f>
        <v>Hide 7.8</v>
      </c>
      <c r="D61" s="335" t="str">
        <f>'Chart 1'!D61</f>
        <v>Hide</v>
      </c>
      <c r="E61" s="335"/>
      <c r="F61" s="335"/>
      <c r="G61" s="335"/>
      <c r="H61" s="335"/>
      <c r="I61" s="335"/>
      <c r="J61" s="335"/>
      <c r="K61" s="335"/>
      <c r="L61" s="335"/>
      <c r="M61" s="335"/>
      <c r="N61" s="335"/>
      <c r="O61" s="23"/>
      <c r="P61" s="31" t="str">
        <f t="shared" si="9"/>
        <v/>
      </c>
      <c r="Q61" s="125"/>
    </row>
    <row r="62" spans="1:17" ht="38.4" hidden="1" customHeight="1" x14ac:dyDescent="0.25">
      <c r="A62" s="38" t="str">
        <f t="shared" si="8"/>
        <v>Hide</v>
      </c>
      <c r="C62" s="30" t="str">
        <f>'Chart 1'!C62</f>
        <v>Hide 7.9</v>
      </c>
      <c r="D62" s="335" t="str">
        <f>'Chart 1'!D62</f>
        <v>Hide</v>
      </c>
      <c r="E62" s="335"/>
      <c r="F62" s="335"/>
      <c r="G62" s="335"/>
      <c r="H62" s="335"/>
      <c r="I62" s="335"/>
      <c r="J62" s="335"/>
      <c r="K62" s="335"/>
      <c r="L62" s="335"/>
      <c r="M62" s="335"/>
      <c r="N62" s="335"/>
      <c r="O62" s="23"/>
      <c r="P62" s="31" t="str">
        <f t="shared" si="9"/>
        <v/>
      </c>
      <c r="Q62" s="125"/>
    </row>
    <row r="63" spans="1:17" ht="38.4" hidden="1" customHeight="1" x14ac:dyDescent="0.25">
      <c r="A63" s="38" t="str">
        <f t="shared" si="8"/>
        <v>Hide</v>
      </c>
      <c r="C63" s="30" t="str">
        <f>'Chart 1'!C63</f>
        <v>Hide 7.10.</v>
      </c>
      <c r="D63" s="335" t="str">
        <f>'Chart 1'!D63</f>
        <v>Hide</v>
      </c>
      <c r="E63" s="335"/>
      <c r="F63" s="335"/>
      <c r="G63" s="335"/>
      <c r="H63" s="335"/>
      <c r="I63" s="335"/>
      <c r="J63" s="335"/>
      <c r="K63" s="335"/>
      <c r="L63" s="335"/>
      <c r="M63" s="335"/>
      <c r="N63" s="335"/>
      <c r="O63" s="23"/>
      <c r="P63" s="31" t="str">
        <f t="shared" si="9"/>
        <v/>
      </c>
      <c r="Q63" s="125"/>
    </row>
    <row r="64" spans="1:17" ht="38.4" hidden="1" customHeight="1" x14ac:dyDescent="0.25">
      <c r="A64" s="38" t="str">
        <f t="shared" si="8"/>
        <v>Hide</v>
      </c>
      <c r="C64" s="30" t="str">
        <f>'Chart 1'!C64</f>
        <v>Hide 7.11</v>
      </c>
      <c r="D64" s="335" t="str">
        <f>'Chart 1'!D64</f>
        <v>Hide</v>
      </c>
      <c r="E64" s="335"/>
      <c r="F64" s="335"/>
      <c r="G64" s="335"/>
      <c r="H64" s="335"/>
      <c r="I64" s="335"/>
      <c r="J64" s="335"/>
      <c r="K64" s="335"/>
      <c r="L64" s="335"/>
      <c r="M64" s="335"/>
      <c r="N64" s="335"/>
      <c r="O64" s="23"/>
      <c r="P64" s="31" t="str">
        <f t="shared" si="9"/>
        <v/>
      </c>
      <c r="Q64" s="125"/>
    </row>
    <row r="65" spans="1:17" ht="16.95" hidden="1" customHeight="1" x14ac:dyDescent="0.25">
      <c r="A65" s="38" t="str">
        <f t="shared" si="8"/>
        <v>Hide</v>
      </c>
      <c r="C65" s="68" t="str">
        <f>'Chart 1'!C65</f>
        <v>Hide 7.12</v>
      </c>
      <c r="D65" s="335" t="str">
        <f>'Chart 1'!D65</f>
        <v>Hide</v>
      </c>
      <c r="E65" s="335"/>
      <c r="F65" s="335"/>
      <c r="G65" s="335"/>
      <c r="H65" s="335"/>
      <c r="I65" s="335"/>
      <c r="J65" s="335"/>
      <c r="K65" s="335"/>
      <c r="L65" s="335"/>
      <c r="M65" s="335"/>
      <c r="N65" s="335"/>
      <c r="O65" s="23"/>
      <c r="P65" s="31" t="str">
        <f t="shared" si="9"/>
        <v/>
      </c>
      <c r="Q65" s="31"/>
    </row>
    <row r="66" spans="1:17" ht="23.25" customHeight="1" x14ac:dyDescent="0.25">
      <c r="A66" s="38" t="e">
        <f>IF(#REF!="","",#REF!)</f>
        <v>#REF!</v>
      </c>
      <c r="P66" s="1"/>
    </row>
    <row r="67" spans="1:17" ht="18.75" customHeight="1" x14ac:dyDescent="0.3">
      <c r="A67" s="38" t="s">
        <v>315</v>
      </c>
      <c r="B67" s="245"/>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tr">
        <f>IF($D52="","",$D52)</f>
        <v/>
      </c>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10">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10"/>
        <v/>
      </c>
      <c r="Q70" s="125"/>
    </row>
    <row r="71" spans="1:17" x14ac:dyDescent="0.25">
      <c r="A71" s="38" t="e">
        <f>IF(#REF!="","",#REF!)</f>
        <v>#REF!</v>
      </c>
      <c r="P71" s="1"/>
    </row>
    <row r="72" spans="1:17" ht="18.75" customHeight="1" x14ac:dyDescent="0.3">
      <c r="A72" s="38" t="s">
        <v>315</v>
      </c>
      <c r="C72" s="36" t="s">
        <v>296</v>
      </c>
      <c r="D72" s="339" t="str">
        <f>'Chart 1'!D72</f>
        <v>NALTREXONE SERVICES</v>
      </c>
      <c r="E72" s="340"/>
      <c r="F72" s="340"/>
      <c r="G72" s="340"/>
      <c r="H72" s="340"/>
      <c r="I72" s="340"/>
      <c r="J72" s="340"/>
      <c r="K72" s="340"/>
      <c r="L72" s="340"/>
      <c r="M72" s="340"/>
      <c r="N72" s="341"/>
      <c r="O72" s="252" t="s">
        <v>297</v>
      </c>
      <c r="P72" s="252" t="s">
        <v>298</v>
      </c>
      <c r="Q72" s="252" t="s">
        <v>299</v>
      </c>
    </row>
    <row r="73" spans="1:17" ht="90" customHeight="1" x14ac:dyDescent="0.25">
      <c r="A73" s="38" t="str">
        <f>IF($D66="","",$D66)</f>
        <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IF($D72="","",$D72)</f>
        <v>NALTREXONE SERVICES</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1">IF(O74="","",IF(O74="Yes","Met",IF(O74="No","Not met","N/A")))</f>
        <v/>
      </c>
      <c r="Q74" s="125"/>
    </row>
    <row r="75" spans="1:17" ht="90" customHeight="1" x14ac:dyDescent="0.25">
      <c r="A75" s="38" t="str">
        <f>IF($D73="","",$D73)</f>
        <v>Does the member have a confirmed, documented history of opiate and/or alcohol addiction?</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1"/>
        <v/>
      </c>
      <c r="Q75" s="125"/>
    </row>
    <row r="76" spans="1:17" ht="19.5" customHeight="1" x14ac:dyDescent="0.25">
      <c r="C76" s="83"/>
      <c r="D76" s="83"/>
      <c r="E76" s="83"/>
      <c r="F76" s="83"/>
      <c r="G76" s="83"/>
      <c r="H76" s="83"/>
      <c r="I76" s="83"/>
      <c r="J76" s="83"/>
      <c r="K76" s="83"/>
      <c r="L76" s="83"/>
      <c r="M76" s="83"/>
      <c r="N76" s="83"/>
      <c r="O76" s="83"/>
      <c r="P76" s="83"/>
    </row>
    <row r="77" spans="1:17" ht="18.75" customHeight="1" x14ac:dyDescent="0.3">
      <c r="A77" s="38" t="s">
        <v>315</v>
      </c>
      <c r="C77" s="36" t="s">
        <v>296</v>
      </c>
      <c r="D77" s="339" t="str">
        <f>'Chart 1'!D77</f>
        <v>RECOVERY SERVICES</v>
      </c>
      <c r="E77" s="340"/>
      <c r="F77" s="340"/>
      <c r="G77" s="340"/>
      <c r="H77" s="340"/>
      <c r="I77" s="340"/>
      <c r="J77" s="340"/>
      <c r="K77" s="340"/>
      <c r="L77" s="340"/>
      <c r="M77" s="340"/>
      <c r="N77" s="341"/>
      <c r="O77" s="252" t="s">
        <v>297</v>
      </c>
      <c r="P77" s="252" t="s">
        <v>298</v>
      </c>
      <c r="Q77" s="252" t="s">
        <v>299</v>
      </c>
    </row>
    <row r="78" spans="1:17" ht="90" customHeight="1" x14ac:dyDescent="0.25">
      <c r="A78" s="38" t="str">
        <f>IF($D100="","",$D100)</f>
        <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42" hidden="1" customHeight="1" x14ac:dyDescent="0.25">
      <c r="A79" s="38" t="str">
        <f>IF($D77="","",$D77)</f>
        <v>RECOVERY SERVICES</v>
      </c>
      <c r="C79" s="68" t="str">
        <f>'Chart 1'!C79</f>
        <v>Hide 10.2</v>
      </c>
      <c r="D79" s="335" t="str">
        <f>'Chart 1'!D79</f>
        <v>Hide</v>
      </c>
      <c r="E79" s="335"/>
      <c r="F79" s="335"/>
      <c r="G79" s="335"/>
      <c r="H79" s="335"/>
      <c r="I79" s="335"/>
      <c r="J79" s="335"/>
      <c r="K79" s="335"/>
      <c r="L79" s="335"/>
      <c r="M79" s="335"/>
      <c r="N79" s="335"/>
      <c r="O79" s="23"/>
      <c r="P79" s="31" t="str">
        <f t="shared" ref="P79:P80" si="12">IF(O79="","",IF(O79="Yes","Met",IF(O79="No","Not met","N/A")))</f>
        <v/>
      </c>
      <c r="Q79" s="125"/>
    </row>
    <row r="80" spans="1:17" ht="16.95" hidden="1" customHeight="1" x14ac:dyDescent="0.25">
      <c r="A80" s="38" t="str">
        <f>IF($D78="","",$D78)</f>
        <v>Was client assessed for appropriateness of Recovery Services (either following completion of treatment or concurrent enrollment) and was a TEA completed?</v>
      </c>
      <c r="C80" s="68" t="str">
        <f>'Chart 1'!C80</f>
        <v>Hide 10.3</v>
      </c>
      <c r="D80" s="335" t="str">
        <f>'Chart 1'!D80</f>
        <v>Hide</v>
      </c>
      <c r="E80" s="335"/>
      <c r="F80" s="335"/>
      <c r="G80" s="335"/>
      <c r="H80" s="335"/>
      <c r="I80" s="335"/>
      <c r="J80" s="335"/>
      <c r="K80" s="335"/>
      <c r="L80" s="335"/>
      <c r="M80" s="335"/>
      <c r="N80" s="335"/>
      <c r="O80" s="23"/>
      <c r="P80" s="31" t="str">
        <f t="shared" si="12"/>
        <v/>
      </c>
      <c r="Q80" s="31"/>
    </row>
    <row r="81" spans="1:17" x14ac:dyDescent="0.25">
      <c r="A81" s="38" t="e">
        <f>IF(#REF!="","",#REF!)</f>
        <v>#REF!</v>
      </c>
    </row>
    <row r="82" spans="1:17" ht="23.25" customHeight="1" x14ac:dyDescent="0.3">
      <c r="A82" s="38" t="s">
        <v>315</v>
      </c>
      <c r="C82" s="36" t="s">
        <v>296</v>
      </c>
      <c r="D82" s="339" t="str">
        <f>'Chart 1'!D82</f>
        <v>PEER SUPPORT SERVICES</v>
      </c>
      <c r="E82" s="340"/>
      <c r="F82" s="340"/>
      <c r="G82" s="340"/>
      <c r="H82" s="340"/>
      <c r="I82" s="340"/>
      <c r="J82" s="340"/>
      <c r="K82" s="340"/>
      <c r="L82" s="340"/>
      <c r="M82" s="340"/>
      <c r="N82" s="341"/>
      <c r="O82" s="252" t="s">
        <v>297</v>
      </c>
      <c r="P82" s="252" t="s">
        <v>298</v>
      </c>
      <c r="Q82" s="252" t="s">
        <v>299</v>
      </c>
    </row>
    <row r="83" spans="1:17" ht="90" customHeight="1" x14ac:dyDescent="0.25">
      <c r="A83" s="38" t="str">
        <f>IF($D81="","",$D81)</f>
        <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IF($D82="","",$D82)</f>
        <v>PEER SUPPORT SERVICES</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x14ac:dyDescent="0.25">
      <c r="A85" s="38" t="e">
        <f>IF(#REF!="","",#REF!)</f>
        <v>#REF!</v>
      </c>
    </row>
    <row r="86" spans="1:17" ht="19.5" customHeight="1" x14ac:dyDescent="0.3">
      <c r="A86" s="38" t="s">
        <v>315</v>
      </c>
      <c r="C86" s="36" t="s">
        <v>296</v>
      </c>
      <c r="D86" s="339" t="str">
        <f>'Chart 1'!D86</f>
        <v>PERINATAL SERVICES</v>
      </c>
      <c r="E86" s="340"/>
      <c r="F86" s="340"/>
      <c r="G86" s="340"/>
      <c r="H86" s="340"/>
      <c r="I86" s="340"/>
      <c r="J86" s="340"/>
      <c r="K86" s="340"/>
      <c r="L86" s="340"/>
      <c r="M86" s="340"/>
      <c r="N86" s="341"/>
      <c r="O86" s="252" t="s">
        <v>297</v>
      </c>
      <c r="P86" s="252" t="s">
        <v>298</v>
      </c>
      <c r="Q86" s="252" t="s">
        <v>299</v>
      </c>
    </row>
    <row r="87" spans="1:17" ht="90" customHeight="1" x14ac:dyDescent="0.25">
      <c r="A87" s="38" t="e">
        <f>IF(#REF!="","",#REF!)</f>
        <v>#REF!</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str">
        <f t="shared" ref="A88:A92" si="13">IF($D86="","",$D86)</f>
        <v>PERINATAL SERVICES</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4">IF(O88="","",IF(O88="Yes","Met",IF(O88="No","Not met","N/A")))</f>
        <v/>
      </c>
      <c r="Q88" s="125"/>
    </row>
    <row r="89" spans="1:17" ht="90" customHeight="1" x14ac:dyDescent="0.25">
      <c r="A89" s="38" t="str">
        <f t="shared" si="13"/>
        <v>Do services rendered address treatment and recovery issues specific to pregnant and postpartum women such as relationships, sexual and physical abuse, and development of parenting skills?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4"/>
        <v/>
      </c>
      <c r="Q89" s="125"/>
    </row>
    <row r="90" spans="1:17" ht="90" customHeight="1" x14ac:dyDescent="0.25">
      <c r="A90" s="38" t="str">
        <f t="shared" si="13"/>
        <v>Does the medical documentation substantiate the member's pregnancy and is the last day of pregnancy documented in the member's record?</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4"/>
        <v/>
      </c>
      <c r="Q90" s="125"/>
    </row>
    <row r="91" spans="1:17" ht="90" customHeight="1" x14ac:dyDescent="0.25">
      <c r="A91" s="38" t="str">
        <f t="shared" si="13"/>
        <v>Are required elements for a relevant care plan found within the member record (ie: progress note)?</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4"/>
        <v/>
      </c>
      <c r="Q91" s="125"/>
    </row>
    <row r="92" spans="1:17" ht="42.6" hidden="1" customHeight="1" x14ac:dyDescent="0.25">
      <c r="A92" s="38" t="str">
        <f t="shared" si="13"/>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C92" s="68" t="str">
        <f>'Chart 1'!C92</f>
        <v>Hide 12.6</v>
      </c>
      <c r="D92" s="335" t="str">
        <f>'Chart 1'!D92</f>
        <v>Hide</v>
      </c>
      <c r="E92" s="335"/>
      <c r="F92" s="335"/>
      <c r="G92" s="335"/>
      <c r="H92" s="335"/>
      <c r="I92" s="335"/>
      <c r="J92" s="335"/>
      <c r="K92" s="335"/>
      <c r="L92" s="335"/>
      <c r="M92" s="335"/>
      <c r="N92" s="335"/>
      <c r="O92" s="23"/>
      <c r="P92" s="31" t="str">
        <f t="shared" si="14"/>
        <v/>
      </c>
      <c r="Q92" s="125"/>
    </row>
    <row r="93" spans="1:17" ht="16.95" customHeight="1" x14ac:dyDescent="0.25">
      <c r="A93" s="38" t="e">
        <f>IF(#REF!="","",#REF!)</f>
        <v>#REF!</v>
      </c>
      <c r="P93" s="1"/>
    </row>
    <row r="94" spans="1:17" ht="15.6" customHeight="1" x14ac:dyDescent="0.3">
      <c r="A94" s="38" t="e">
        <f>IF(#REF!="","",#REF!)</f>
        <v>#REF!</v>
      </c>
      <c r="C94" s="36" t="s">
        <v>296</v>
      </c>
      <c r="D94" s="339" t="str">
        <f>'Chart 1'!D94</f>
        <v>WITHDRAWAL MANAGEMENT SERVICES/AWM</v>
      </c>
      <c r="E94" s="340"/>
      <c r="F94" s="340"/>
      <c r="G94" s="340"/>
      <c r="H94" s="340"/>
      <c r="I94" s="340"/>
      <c r="J94" s="340"/>
      <c r="K94" s="340"/>
      <c r="L94" s="340"/>
      <c r="M94" s="340"/>
      <c r="N94" s="341"/>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38.4"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5">IF(O96="","",IF(O96="Yes","Met",IF(O96="No","Not met","N/A")))</f>
        <v/>
      </c>
      <c r="Q96" s="125"/>
    </row>
    <row r="97" spans="1:17" ht="38.4"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5"/>
        <v/>
      </c>
      <c r="Q97" s="125"/>
    </row>
    <row r="98" spans="1:17" ht="16.2"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5"/>
        <v/>
      </c>
      <c r="Q98" s="31"/>
    </row>
    <row r="99" spans="1:17" ht="16.2"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5"/>
        <v/>
      </c>
      <c r="Q99" s="31"/>
    </row>
    <row r="100" spans="1:17" x14ac:dyDescent="0.25">
      <c r="A100" s="38" t="e">
        <f>IF(#REF!="","",#REF!)</f>
        <v>#REF!</v>
      </c>
    </row>
    <row r="101" spans="1:17" x14ac:dyDescent="0.25">
      <c r="A101" s="38" t="e">
        <f>IF(#REF!="","",#REF!)</f>
        <v>#REF!</v>
      </c>
    </row>
    <row r="102" spans="1:17" ht="60" x14ac:dyDescent="0.25">
      <c r="A102" s="38" t="s">
        <v>315</v>
      </c>
    </row>
  </sheetData>
  <sheetProtection algorithmName="SHA-512" hashValue="jXt8glEHCJmKRuJRRRwL4gM0JxWCRXhcbngJ+zb6t5icS2veWCUf0DEfgQdnyid+KmV3aqMBO31LxIAQNgWNYQ==" saltValue="mYa6wNKzjQeseTeC+Mv55g==" spinCount="100000" sheet="1" formatCells="0" formatColumns="0" formatRows="0" selectLockedCells="1"/>
  <mergeCells count="93">
    <mergeCell ref="D12:N12"/>
    <mergeCell ref="E5:G5"/>
    <mergeCell ref="L5:M5"/>
    <mergeCell ref="D8:N8"/>
    <mergeCell ref="D9:N9"/>
    <mergeCell ref="D10:N10"/>
    <mergeCell ref="D54:N54"/>
    <mergeCell ref="D51:N51"/>
    <mergeCell ref="D50:N50"/>
    <mergeCell ref="D49:N49"/>
    <mergeCell ref="D47:N47"/>
    <mergeCell ref="C38:O38"/>
    <mergeCell ref="D39:N39"/>
    <mergeCell ref="D40:N40"/>
    <mergeCell ref="D41:N41"/>
    <mergeCell ref="D53:N53"/>
    <mergeCell ref="C1:G1"/>
    <mergeCell ref="I1:L1"/>
    <mergeCell ref="N1:P1"/>
    <mergeCell ref="C2:G2"/>
    <mergeCell ref="I2:L2"/>
    <mergeCell ref="D33:N33"/>
    <mergeCell ref="D34:N34"/>
    <mergeCell ref="D29:N29"/>
    <mergeCell ref="D14:N14"/>
    <mergeCell ref="D18:N18"/>
    <mergeCell ref="D32:N32"/>
    <mergeCell ref="D30:N30"/>
    <mergeCell ref="D31:N31"/>
    <mergeCell ref="O4:P4"/>
    <mergeCell ref="D26:N26"/>
    <mergeCell ref="O5:P5"/>
    <mergeCell ref="D17:N17"/>
    <mergeCell ref="D28:N28"/>
    <mergeCell ref="D19:N19"/>
    <mergeCell ref="D23:N23"/>
    <mergeCell ref="D20:N20"/>
    <mergeCell ref="D21:N21"/>
    <mergeCell ref="D22:N22"/>
    <mergeCell ref="D24:N24"/>
    <mergeCell ref="D27:N27"/>
    <mergeCell ref="D13:N13"/>
    <mergeCell ref="L4:M4"/>
    <mergeCell ref="E4:G4"/>
    <mergeCell ref="D11:N11"/>
    <mergeCell ref="D68:N68"/>
    <mergeCell ref="D48:N48"/>
    <mergeCell ref="D57:N57"/>
    <mergeCell ref="D36:N36"/>
    <mergeCell ref="D37:N37"/>
    <mergeCell ref="D60:N60"/>
    <mergeCell ref="D64:N64"/>
    <mergeCell ref="D65:N65"/>
    <mergeCell ref="D67:N67"/>
    <mergeCell ref="D61:N61"/>
    <mergeCell ref="D62:N62"/>
    <mergeCell ref="D63:N63"/>
    <mergeCell ref="D44:N44"/>
    <mergeCell ref="D46:N46"/>
    <mergeCell ref="D59:N59"/>
    <mergeCell ref="D58:N58"/>
    <mergeCell ref="D98:N98"/>
    <mergeCell ref="D84:N84"/>
    <mergeCell ref="D79:N79"/>
    <mergeCell ref="D99:N99"/>
    <mergeCell ref="D86:N86"/>
    <mergeCell ref="D87:N87"/>
    <mergeCell ref="D88:N88"/>
    <mergeCell ref="D89:N89"/>
    <mergeCell ref="D90:N90"/>
    <mergeCell ref="D91:N91"/>
    <mergeCell ref="D92:N92"/>
    <mergeCell ref="D94:N94"/>
    <mergeCell ref="D95:N95"/>
    <mergeCell ref="D96:N96"/>
    <mergeCell ref="D97:N97"/>
    <mergeCell ref="D80:N80"/>
    <mergeCell ref="R7:Z7"/>
    <mergeCell ref="D55:N55"/>
    <mergeCell ref="D56:N56"/>
    <mergeCell ref="D82:N82"/>
    <mergeCell ref="D83:N83"/>
    <mergeCell ref="D78:N78"/>
    <mergeCell ref="D70:N70"/>
    <mergeCell ref="D69:N69"/>
    <mergeCell ref="D74:N74"/>
    <mergeCell ref="D75:N75"/>
    <mergeCell ref="D77:N77"/>
    <mergeCell ref="D73:N73"/>
    <mergeCell ref="D72:N72"/>
    <mergeCell ref="D15:N15"/>
    <mergeCell ref="D42:N42"/>
    <mergeCell ref="D43:N43"/>
  </mergeCells>
  <phoneticPr fontId="15" type="noConversion"/>
  <conditionalFormatting sqref="P1:P3 P6:P1048576 Q26:Q34 Q36:Q37 Q39:Q44 Q46:Q51 Q53:Q65 Q67:Q70 Q72:Q75 Q77:Q80 Q82:Q84 Q86:Q92 Q94:Q99">
    <cfRule type="containsText" dxfId="18" priority="1" operator="containsText" text="Fail">
      <formula>NOT(ISERROR(SEARCH("Fail",P1)))</formula>
    </cfRule>
  </conditionalFormatting>
  <conditionalFormatting sqref="Q8:Q15 Q17:Q24">
    <cfRule type="containsText" dxfId="17" priority="2" operator="containsText" text="Fail">
      <formula>NOT(ISERROR(SEARCH("Fail",Q8)))</formula>
    </cfRule>
  </conditionalFormatting>
  <conditionalFormatting sqref="AM9">
    <cfRule type="containsText" dxfId="16" priority="21"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27:O34 O87:O92 O40:O44 O73:O75 O78:O80 O68:O70 O54:O65 O95:O99 O18:O24 O47:O51" xr:uid="{B1DB5C44-48B3-4121-A45E-5B60458B4B5A}">
      <formula1>"Yes,No,N/A"</formula1>
    </dataValidation>
    <dataValidation type="date" operator="greaterThan" allowBlank="1" showInputMessage="1" showErrorMessage="1" sqref="V9:V38" xr:uid="{9C217529-B368-456B-9B65-535A125A2821}">
      <formula1>36526</formula1>
    </dataValidation>
    <dataValidation type="list" allowBlank="1" showInputMessage="1" showErrorMessage="1" sqref="X9:X38" xr:uid="{D0F5A9DE-5807-4BF6-9FAD-C6F4A497A27E}">
      <formula1>Corrected_Codes</formula1>
    </dataValidation>
    <dataValidation type="list" allowBlank="1" showInputMessage="1" showErrorMessage="1" sqref="Y9:Y38" xr:uid="{BF54E862-FA11-438E-B84C-7A2755F3677D}">
      <formula1>Disallowance_Codes</formula1>
    </dataValidation>
  </dataValidations>
  <pageMargins left="0.24" right="0.25" top="1.2" bottom="0.63" header="0.38" footer="0.25"/>
  <pageSetup scale="26" fitToHeight="0" orientation="portrait" r:id="rId1"/>
  <headerFooter alignWithMargins="0"/>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AFF48-50A6-42DC-ABC1-0653D06E8B44}">
  <sheetPr codeName="Sheet15">
    <tabColor theme="3" tint="0.39997558519241921"/>
    <pageSetUpPr fitToPage="1"/>
  </sheetPr>
  <dimension ref="A1:AM10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bestFit="1" customWidth="1"/>
    <col min="19" max="19" width="12.5546875" style="1" bestFit="1" customWidth="1"/>
    <col min="20" max="20" width="14.6640625" style="1" customWidth="1"/>
    <col min="21" max="21" width="14.5546875" style="1" customWidth="1"/>
    <col min="22" max="22" width="14.33203125" style="1" customWidth="1"/>
    <col min="23" max="23" width="13.6640625" style="1" customWidth="1"/>
    <col min="24" max="24" width="28.33203125" style="11" customWidth="1"/>
    <col min="25" max="25" width="30.44140625" customWidth="1"/>
    <col min="26" max="26" width="50.66406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1.2"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13</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79.4"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42" t="str">
        <f>'Chart 1'!D17</f>
        <v>SCREENING/ASSESSMENT</v>
      </c>
      <c r="E17" s="343"/>
      <c r="F17" s="343"/>
      <c r="G17" s="343"/>
      <c r="H17" s="343"/>
      <c r="I17" s="343"/>
      <c r="J17" s="343"/>
      <c r="K17" s="343"/>
      <c r="L17" s="343"/>
      <c r="M17" s="343"/>
      <c r="N17" s="344"/>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4.950000000000003"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9.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42"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42"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6.95"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6.95"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6.95"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20.2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9.5" customHeight="1" x14ac:dyDescent="0.3">
      <c r="A39" s="38" t="s">
        <v>315</v>
      </c>
      <c r="B39" s="245"/>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 customHeight="1" x14ac:dyDescent="0.25">
      <c r="A40" s="38" t="str">
        <f>IF($D38="","",$D38)</f>
        <v/>
      </c>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IF($D39="","",$D39)</f>
        <v>PROGRESS NOTES</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38.4"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38.4"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x14ac:dyDescent="0.25">
      <c r="A45" s="38" t="e">
        <f>IF(#REF!="","",#REF!)</f>
        <v>#REF!</v>
      </c>
      <c r="O45" s="1"/>
    </row>
    <row r="46" spans="1:27" ht="19.5" customHeight="1" x14ac:dyDescent="0.3">
      <c r="A46" s="38" t="s">
        <v>315</v>
      </c>
      <c r="B46" s="245"/>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39"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6.2"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6.2"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18.75" customHeight="1" x14ac:dyDescent="0.3">
      <c r="A53" s="38" t="s">
        <v>315</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tr">
        <f>IF($D93="","",$D93)</f>
        <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 t="shared" ref="A55:A65" si="7">IF($D53="","",$D53)</f>
        <v xml:space="preserve">BILLING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si="7"/>
        <v>Were all services provided while the member was outside of a Medi-Cal lock-out place of service (e.g., psych hospitalization, Institution for Mental Disease (IMD) juvenile hall*, jail)? If no, identify the services in the Services Addendum.</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Is there documentation of a valid allowable service for every claim billed within the review period? If no, identify the claims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37.200000000000003" hidden="1" customHeight="1" x14ac:dyDescent="0.25">
      <c r="A59"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37.200000000000003" hidden="1" customHeight="1" x14ac:dyDescent="0.25">
      <c r="A60" s="38" t="str">
        <f t="shared" si="7"/>
        <v>Do individual and/or group progress notes with multiple providers clearly identify the number of providers and the specific involvement and interventions of each provider? If no, identify the claims in the Services Addendum.</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37.200000000000003" hidden="1" customHeight="1" x14ac:dyDescent="0.25">
      <c r="A61" s="38" t="str">
        <f t="shared" si="7"/>
        <v>Hide</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37.200000000000003"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37.200000000000003"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37.200000000000003"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20.7"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18" customHeight="1" x14ac:dyDescent="0.25">
      <c r="A66" s="38" t="e">
        <f>IF(#REF!="","",#REF!)</f>
        <v>#REF!</v>
      </c>
      <c r="P66" s="1"/>
    </row>
    <row r="67" spans="1:17" ht="18.75" customHeight="1" x14ac:dyDescent="0.3">
      <c r="A67" s="38" t="s">
        <v>315</v>
      </c>
      <c r="B67" s="245"/>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tr">
        <f>IF($D52="","",$D52)</f>
        <v/>
      </c>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8.75" customHeight="1" x14ac:dyDescent="0.3">
      <c r="A72" s="38" t="s">
        <v>315</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tr">
        <f>IF($D66="","",$D66)</f>
        <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IF($D72="","",$D72)</f>
        <v>NALTREXONE SERVICES</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IF($D73="","",$D73)</f>
        <v>Does the member have a confirmed, documented history of opiate and/or alcohol addiction?</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19.5" customHeight="1" x14ac:dyDescent="0.3">
      <c r="A77" s="38" t="s">
        <v>315</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tr">
        <f>IF($D100="","",$D100)</f>
        <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41.4" hidden="1" customHeight="1" x14ac:dyDescent="0.25">
      <c r="A79" s="38" t="str">
        <f>IF($D77="","",$D77)</f>
        <v>RECOVERY SERVICES</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9.2" hidden="1" customHeight="1" x14ac:dyDescent="0.25">
      <c r="A80" s="38" t="str">
        <f>IF($D78="","",$D78)</f>
        <v>Was client assessed for appropriateness of Recovery Services (either following completion of treatment or concurrent enrollment) and was a TEA completed?</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x14ac:dyDescent="0.25">
      <c r="A81" s="38" t="e">
        <f>IF(#REF!="","",#REF!)</f>
        <v>#REF!</v>
      </c>
    </row>
    <row r="82" spans="1:17" ht="24" customHeight="1" x14ac:dyDescent="0.3">
      <c r="A82" s="38" t="s">
        <v>315</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tr">
        <f>IF($D81="","",$D81)</f>
        <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IF($D82="","",$D82)</f>
        <v>PEER SUPPORT SERVICES</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x14ac:dyDescent="0.25">
      <c r="A85" s="38" t="e">
        <f>IF(#REF!="","",#REF!)</f>
        <v>#REF!</v>
      </c>
    </row>
    <row r="86" spans="1:17" ht="20.25" customHeight="1" x14ac:dyDescent="0.3">
      <c r="A86" s="38" t="s">
        <v>315</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e">
        <f>IF(#REF!="","",#REF!)</f>
        <v>#REF!</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str">
        <f t="shared" ref="A88:A92" si="12">IF($D86="","",$D86)</f>
        <v>PERINATAL SERVICES</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3">IF(O88="","",IF(O88="Yes","Met",IF(O88="No","Not met","N/A")))</f>
        <v/>
      </c>
      <c r="Q88" s="125"/>
    </row>
    <row r="89" spans="1:17" ht="90" customHeight="1" x14ac:dyDescent="0.25">
      <c r="A89" s="38" t="str">
        <f t="shared" si="12"/>
        <v>Do services rendered address treatment and recovery issues specific to pregnant and postpartum women such as relationships, sexual and physical abuse, and development of parenting skills?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3"/>
        <v/>
      </c>
      <c r="Q89" s="125"/>
    </row>
    <row r="90" spans="1:17" ht="90" customHeight="1" x14ac:dyDescent="0.25">
      <c r="A90" s="38" t="str">
        <f t="shared" si="12"/>
        <v>Does the medical documentation substantiate the member's pregnancy and is the last day of pregnancy documented in the member's record?</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3"/>
        <v/>
      </c>
      <c r="Q90" s="125"/>
    </row>
    <row r="91" spans="1:17" ht="90" customHeight="1" x14ac:dyDescent="0.25">
      <c r="A91" s="38" t="str">
        <f t="shared" si="12"/>
        <v>Are required elements for a relevant care plan found within the member record (ie: progress note)?</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3"/>
        <v/>
      </c>
      <c r="Q91" s="125"/>
    </row>
    <row r="92" spans="1:17" ht="38.4" hidden="1" customHeight="1" x14ac:dyDescent="0.25">
      <c r="A92" s="38" t="str">
        <f t="shared" si="12"/>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C92" s="68" t="str">
        <f>'Chart 1'!C92</f>
        <v>Hide 12.6</v>
      </c>
      <c r="D92" s="335" t="str">
        <f>'Chart 1'!D92</f>
        <v>Hide</v>
      </c>
      <c r="E92" s="335"/>
      <c r="F92" s="335"/>
      <c r="G92" s="335"/>
      <c r="H92" s="335"/>
      <c r="I92" s="335"/>
      <c r="J92" s="335"/>
      <c r="K92" s="335"/>
      <c r="L92" s="335"/>
      <c r="M92" s="335"/>
      <c r="N92" s="335"/>
      <c r="O92" s="23"/>
      <c r="P92" s="31" t="str">
        <f t="shared" si="13"/>
        <v/>
      </c>
      <c r="Q92" s="125"/>
    </row>
    <row r="93" spans="1:17" ht="18.75" customHeight="1"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38.4"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38.4"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6.2"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6.2"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x14ac:dyDescent="0.25">
      <c r="A100" s="38" t="e">
        <f>IF(#REF!="","",#REF!)</f>
        <v>#REF!</v>
      </c>
    </row>
    <row r="101" spans="1:17" x14ac:dyDescent="0.25">
      <c r="A101" s="38" t="e">
        <f>IF(#REF!="","",#REF!)</f>
        <v>#REF!</v>
      </c>
    </row>
    <row r="102" spans="1:17" ht="60" x14ac:dyDescent="0.25">
      <c r="A102" s="38" t="s">
        <v>315</v>
      </c>
    </row>
  </sheetData>
  <sheetProtection algorithmName="SHA-512" hashValue="JpFkN+Ik49lSkYRTDEQ77BzrwZlg3Kq+Ka2uWbk1werpQhZw9g8WHAnn6g+QiuRwrZbvrmh9lG6LkRBMaY1u9w==" saltValue="iGQAphXUtsrQ36AhfHq+Iw==" spinCount="100000" sheet="1" formatCells="0" formatColumns="0" formatRows="0" selectLockedCells="1"/>
  <mergeCells count="93">
    <mergeCell ref="O4:P4"/>
    <mergeCell ref="L4:M4"/>
    <mergeCell ref="E4:G4"/>
    <mergeCell ref="D47:N47"/>
    <mergeCell ref="D48:N48"/>
    <mergeCell ref="D11:N11"/>
    <mergeCell ref="D12:N12"/>
    <mergeCell ref="D41:N41"/>
    <mergeCell ref="D36:N36"/>
    <mergeCell ref="D37:N37"/>
    <mergeCell ref="D15:N15"/>
    <mergeCell ref="C38:O38"/>
    <mergeCell ref="D39:N39"/>
    <mergeCell ref="D31:N31"/>
    <mergeCell ref="D32:N32"/>
    <mergeCell ref="D33:N33"/>
    <mergeCell ref="D51:N51"/>
    <mergeCell ref="D42:N42"/>
    <mergeCell ref="D43:N43"/>
    <mergeCell ref="D44:N44"/>
    <mergeCell ref="D49:N49"/>
    <mergeCell ref="D50:N50"/>
    <mergeCell ref="D46:N46"/>
    <mergeCell ref="D34:N34"/>
    <mergeCell ref="D29:N29"/>
    <mergeCell ref="D40:N40"/>
    <mergeCell ref="D30:N30"/>
    <mergeCell ref="D20:N20"/>
    <mergeCell ref="D21:N21"/>
    <mergeCell ref="D28:N28"/>
    <mergeCell ref="D22:N22"/>
    <mergeCell ref="D24:N24"/>
    <mergeCell ref="D26:N26"/>
    <mergeCell ref="D27:N27"/>
    <mergeCell ref="E5:G5"/>
    <mergeCell ref="L5:M5"/>
    <mergeCell ref="D14:N14"/>
    <mergeCell ref="D23:N23"/>
    <mergeCell ref="C1:G1"/>
    <mergeCell ref="I1:L1"/>
    <mergeCell ref="N1:P1"/>
    <mergeCell ref="C2:G2"/>
    <mergeCell ref="I2:L2"/>
    <mergeCell ref="D13:N13"/>
    <mergeCell ref="D17:N17"/>
    <mergeCell ref="D18:N18"/>
    <mergeCell ref="D19:N19"/>
    <mergeCell ref="D8:N8"/>
    <mergeCell ref="D9:N9"/>
    <mergeCell ref="D10:N10"/>
    <mergeCell ref="D68:N68"/>
    <mergeCell ref="D75:N75"/>
    <mergeCell ref="D77:N77"/>
    <mergeCell ref="D78:N78"/>
    <mergeCell ref="D84:N84"/>
    <mergeCell ref="D79:N79"/>
    <mergeCell ref="D80:N80"/>
    <mergeCell ref="D82:N82"/>
    <mergeCell ref="D83:N83"/>
    <mergeCell ref="D72:N72"/>
    <mergeCell ref="D73:N73"/>
    <mergeCell ref="D69:N69"/>
    <mergeCell ref="D70:N70"/>
    <mergeCell ref="D74:N74"/>
    <mergeCell ref="D64:N64"/>
    <mergeCell ref="D59:N59"/>
    <mergeCell ref="D65:N65"/>
    <mergeCell ref="D60:N60"/>
    <mergeCell ref="D58:N58"/>
    <mergeCell ref="D62:N62"/>
    <mergeCell ref="D63:N63"/>
    <mergeCell ref="D61:N61"/>
    <mergeCell ref="D53:N53"/>
    <mergeCell ref="D54:N54"/>
    <mergeCell ref="D55:N55"/>
    <mergeCell ref="D56:N56"/>
    <mergeCell ref="D57:N57"/>
    <mergeCell ref="R7:Z7"/>
    <mergeCell ref="O5:P5"/>
    <mergeCell ref="D98:N98"/>
    <mergeCell ref="D99:N99"/>
    <mergeCell ref="D86:N86"/>
    <mergeCell ref="D87:N87"/>
    <mergeCell ref="D88:N88"/>
    <mergeCell ref="D89:N89"/>
    <mergeCell ref="D90:N90"/>
    <mergeCell ref="D91:N91"/>
    <mergeCell ref="D92:N92"/>
    <mergeCell ref="D94:N94"/>
    <mergeCell ref="D95:N95"/>
    <mergeCell ref="D96:N96"/>
    <mergeCell ref="D97:N97"/>
    <mergeCell ref="D67:N67"/>
  </mergeCells>
  <phoneticPr fontId="15" type="noConversion"/>
  <conditionalFormatting sqref="P1:P3 P6:P1048576 Q8:Q15 Q17:Q24 Q26:Q34 Q36:Q37 Q39:Q44 Q46:Q51 Q53:Q65 Q67:Q70 Q72:Q75 Q77:Q80 Q82:Q84 Q86:Q92 Q94:Q99">
    <cfRule type="containsText" dxfId="15" priority="1" operator="containsText" text="Fail">
      <formula>NOT(ISERROR(SEARCH("Fail",P1)))</formula>
    </cfRule>
  </conditionalFormatting>
  <conditionalFormatting sqref="AM9">
    <cfRule type="containsText" dxfId="14"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68D77EAF-582C-4F99-9F08-D922F2B5D0B2}">
      <formula1>"Yes,No,N/A"</formula1>
    </dataValidation>
    <dataValidation type="date" operator="greaterThan" allowBlank="1" showInputMessage="1" showErrorMessage="1" sqref="V9:V38" xr:uid="{A3FF3631-EE10-472D-B03A-8742CF5F31BF}">
      <formula1>36526</formula1>
    </dataValidation>
    <dataValidation type="list" allowBlank="1" showInputMessage="1" showErrorMessage="1" sqref="X9:X38" xr:uid="{7AD51BB7-F818-4897-8222-338A82021065}">
      <formula1>Corrected_Codes</formula1>
    </dataValidation>
    <dataValidation type="list" allowBlank="1" showInputMessage="1" showErrorMessage="1" sqref="Y9:Y38" xr:uid="{CCFA8CBA-8138-42FC-907F-3165BBCAABB5}">
      <formula1>Disallowance_Codes</formula1>
    </dataValidation>
  </dataValidations>
  <pageMargins left="0.24" right="0.25" top="1.2" bottom="0.63" header="0.38" footer="0.25"/>
  <pageSetup scale="25" fitToHeight="0" orientation="portrait" r:id="rId1"/>
  <headerFooter alignWithMargins="0"/>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DF5E5-18F3-427E-9F35-F3BDC1EEB712}">
  <sheetPr codeName="Sheet16">
    <tabColor theme="3" tint="0.39997558519241921"/>
    <pageSetUpPr fitToPage="1"/>
  </sheetPr>
  <dimension ref="A1:AM10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44140625" customWidth="1"/>
    <col min="19" max="19" width="13.33203125" style="1" customWidth="1"/>
    <col min="20" max="20" width="12.6640625" style="1" customWidth="1"/>
    <col min="21" max="21" width="14.5546875" style="1" customWidth="1"/>
    <col min="22" max="22" width="14.33203125" style="1" customWidth="1"/>
    <col min="23" max="23" width="13.6640625" style="1" customWidth="1"/>
    <col min="24" max="24" width="29.44140625" style="11" customWidth="1"/>
    <col min="25" max="25" width="30.33203125" customWidth="1"/>
    <col min="26" max="26" width="52.66406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1.2"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14</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79.4"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6"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9.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43.2"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43.2"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9.95"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9.95"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9.95"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8.7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8.75" customHeight="1" x14ac:dyDescent="0.3">
      <c r="A39" s="38" t="s">
        <v>315</v>
      </c>
      <c r="B39" s="245"/>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 customHeight="1" x14ac:dyDescent="0.25">
      <c r="A40" s="38" t="str">
        <f>IF($D38="","",$D38)</f>
        <v/>
      </c>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IF($D39="","",$D39)</f>
        <v>PROGRESS NOTES</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39"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39"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x14ac:dyDescent="0.25">
      <c r="A45" s="38" t="e">
        <f>IF(#REF!="","",#REF!)</f>
        <v>#REF!</v>
      </c>
      <c r="O45" s="1"/>
    </row>
    <row r="46" spans="1:27" ht="20.25" customHeight="1" x14ac:dyDescent="0.3">
      <c r="A46" s="38" t="s">
        <v>315</v>
      </c>
      <c r="B46" s="245"/>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6"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36.6"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20.7"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20.7"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20.25" customHeight="1" x14ac:dyDescent="0.3">
      <c r="A53" s="38" t="s">
        <v>315</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tr">
        <f>IF($D93="","",$D93)</f>
        <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 t="shared" ref="A55:A65" si="7">IF($D53="","",$D53)</f>
        <v xml:space="preserve">BILLING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si="7"/>
        <v>Were all services provided while the member was outside of a Medi-Cal lock-out place of service (e.g., psych hospitalization, Institution for Mental Disease (IMD) juvenile hall*, jail)? If no, identify the services in the Services Addendum.</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Is there documentation of a valid allowable service for every claim billed within the review period? If no, identify the claims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38.4" hidden="1" customHeight="1" x14ac:dyDescent="0.25">
      <c r="A59"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38.4" hidden="1" customHeight="1" x14ac:dyDescent="0.25">
      <c r="A60" s="38" t="str">
        <f t="shared" si="7"/>
        <v>Do individual and/or group progress notes with multiple providers clearly identify the number of providers and the specific involvement and interventions of each provider? If no, identify the claims in the Services Addendum.</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38.4" hidden="1" customHeight="1" x14ac:dyDescent="0.25">
      <c r="A61" s="38" t="str">
        <f t="shared" si="7"/>
        <v>Hide</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39"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39"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39"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20.7"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18.75" customHeight="1" x14ac:dyDescent="0.25">
      <c r="A66" s="38" t="e">
        <f>IF(#REF!="","",#REF!)</f>
        <v>#REF!</v>
      </c>
      <c r="P66" s="1"/>
    </row>
    <row r="67" spans="1:17" ht="21" customHeight="1" x14ac:dyDescent="0.3">
      <c r="A67" s="38" t="s">
        <v>315</v>
      </c>
      <c r="B67" s="245"/>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tr">
        <f>IF($D52="","",$D52)</f>
        <v/>
      </c>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8.75" customHeight="1" x14ac:dyDescent="0.3">
      <c r="A72" s="38" t="s">
        <v>315</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tr">
        <f>IF($D66="","",$D66)</f>
        <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IF($D72="","",$D72)</f>
        <v>NALTREXONE SERVICES</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IF($D73="","",$D73)</f>
        <v>Does the member have a confirmed, documented history of opiate and/or alcohol addiction?</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20.25" customHeight="1" x14ac:dyDescent="0.3">
      <c r="A77" s="38" t="s">
        <v>315</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tr">
        <f>IF($D100="","",$D100)</f>
        <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43.2" hidden="1" customHeight="1" x14ac:dyDescent="0.25">
      <c r="A79" s="38" t="str">
        <f>IF($D77="","",$D77)</f>
        <v>RECOVERY SERVICES</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8" hidden="1" customHeight="1" x14ac:dyDescent="0.25">
      <c r="A80" s="38" t="str">
        <f>IF($D78="","",$D78)</f>
        <v>Was client assessed for appropriateness of Recovery Services (either following completion of treatment or concurrent enrollment) and was a TEA completed?</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x14ac:dyDescent="0.25">
      <c r="A81" s="38" t="e">
        <f>IF(#REF!="","",#REF!)</f>
        <v>#REF!</v>
      </c>
    </row>
    <row r="82" spans="1:17" ht="18.75" customHeight="1" x14ac:dyDescent="0.3">
      <c r="A82" s="38" t="s">
        <v>315</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tr">
        <f>IF($D81="","",$D81)</f>
        <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IF($D82="","",$D82)</f>
        <v>PEER SUPPORT SERVICES</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x14ac:dyDescent="0.25">
      <c r="A85" s="38" t="e">
        <f>IF(#REF!="","",#REF!)</f>
        <v>#REF!</v>
      </c>
    </row>
    <row r="86" spans="1:17" ht="19.5" customHeight="1" x14ac:dyDescent="0.3">
      <c r="A86" s="38" t="s">
        <v>315</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e">
        <f>IF(#REF!="","",#REF!)</f>
        <v>#REF!</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str">
        <f t="shared" ref="A88:A92" si="12">IF($D86="","",$D86)</f>
        <v>PERINATAL SERVICES</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3">IF(O88="","",IF(O88="Yes","Met",IF(O88="No","Not met","N/A")))</f>
        <v/>
      </c>
      <c r="Q88" s="125"/>
    </row>
    <row r="89" spans="1:17" ht="90" customHeight="1" x14ac:dyDescent="0.25">
      <c r="A89" s="38" t="str">
        <f t="shared" si="12"/>
        <v>Do services rendered address treatment and recovery issues specific to pregnant and postpartum women such as relationships, sexual and physical abuse, and development of parenting skills?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3"/>
        <v/>
      </c>
      <c r="Q89" s="125"/>
    </row>
    <row r="90" spans="1:17" ht="90" customHeight="1" x14ac:dyDescent="0.25">
      <c r="A90" s="38" t="str">
        <f t="shared" si="12"/>
        <v>Does the medical documentation substantiate the member's pregnancy and is the last day of pregnancy documented in the member's record?</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3"/>
        <v/>
      </c>
      <c r="Q90" s="125"/>
    </row>
    <row r="91" spans="1:17" ht="90" customHeight="1" x14ac:dyDescent="0.25">
      <c r="A91" s="38" t="str">
        <f t="shared" si="12"/>
        <v>Are required elements for a relevant care plan found within the member record (ie: progress note)?</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3"/>
        <v/>
      </c>
      <c r="Q91" s="125"/>
    </row>
    <row r="92" spans="1:17" ht="42" hidden="1" customHeight="1" x14ac:dyDescent="0.25">
      <c r="A92" s="38" t="str">
        <f t="shared" si="12"/>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C92" s="68" t="str">
        <f>'Chart 1'!C92</f>
        <v>Hide 12.6</v>
      </c>
      <c r="D92" s="335" t="str">
        <f>'Chart 1'!D92</f>
        <v>Hide</v>
      </c>
      <c r="E92" s="335"/>
      <c r="F92" s="335"/>
      <c r="G92" s="335"/>
      <c r="H92" s="335"/>
      <c r="I92" s="335"/>
      <c r="J92" s="335"/>
      <c r="K92" s="335"/>
      <c r="L92" s="335"/>
      <c r="M92" s="335"/>
      <c r="N92" s="335"/>
      <c r="O92" s="23"/>
      <c r="P92" s="31" t="str">
        <f t="shared" si="13"/>
        <v/>
      </c>
      <c r="Q92" s="125"/>
    </row>
    <row r="93" spans="1:17"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40.200000000000003"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40.200000000000003"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6.95"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6.95"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x14ac:dyDescent="0.25">
      <c r="A100" s="38" t="e">
        <f>IF(#REF!="","",#REF!)</f>
        <v>#REF!</v>
      </c>
    </row>
    <row r="101" spans="1:17" x14ac:dyDescent="0.25">
      <c r="A101" s="38" t="e">
        <f>IF(#REF!="","",#REF!)</f>
        <v>#REF!</v>
      </c>
    </row>
    <row r="102" spans="1:17" ht="60" x14ac:dyDescent="0.25">
      <c r="A102" s="38" t="s">
        <v>315</v>
      </c>
    </row>
  </sheetData>
  <sheetProtection algorithmName="SHA-512" hashValue="jStmon/T8sZxXECscijo055sb8ZArtus4HcjgI4mhI34m1kfseoeWpe+pFQ1V80cM9BXUEgn2ltcdO7qS3eIaw==" saltValue="/7Ym1uD3iOVMW/Jh1N854w==" spinCount="100000" sheet="1" formatCells="0" formatColumns="0" formatRows="0" selectLockedCells="1"/>
  <mergeCells count="93">
    <mergeCell ref="O4:P4"/>
    <mergeCell ref="L4:M4"/>
    <mergeCell ref="E4:G4"/>
    <mergeCell ref="D36:N36"/>
    <mergeCell ref="D37:N37"/>
    <mergeCell ref="D18:N18"/>
    <mergeCell ref="O5:P5"/>
    <mergeCell ref="E5:G5"/>
    <mergeCell ref="L5:M5"/>
    <mergeCell ref="D34:N34"/>
    <mergeCell ref="D26:N26"/>
    <mergeCell ref="D27:N27"/>
    <mergeCell ref="D28:N28"/>
    <mergeCell ref="D30:N30"/>
    <mergeCell ref="D8:N8"/>
    <mergeCell ref="D9:N9"/>
    <mergeCell ref="D41:N41"/>
    <mergeCell ref="D74:N74"/>
    <mergeCell ref="D48:N48"/>
    <mergeCell ref="D61:N61"/>
    <mergeCell ref="D62:N62"/>
    <mergeCell ref="D63:N63"/>
    <mergeCell ref="D53:N53"/>
    <mergeCell ref="D54:N54"/>
    <mergeCell ref="D55:N55"/>
    <mergeCell ref="D56:N56"/>
    <mergeCell ref="D68:N68"/>
    <mergeCell ref="D69:N69"/>
    <mergeCell ref="D57:N57"/>
    <mergeCell ref="D67:N67"/>
    <mergeCell ref="C38:O38"/>
    <mergeCell ref="D39:N39"/>
    <mergeCell ref="D14:N14"/>
    <mergeCell ref="D15:N15"/>
    <mergeCell ref="D24:N24"/>
    <mergeCell ref="D23:N23"/>
    <mergeCell ref="D19:N19"/>
    <mergeCell ref="D17:N17"/>
    <mergeCell ref="D32:N32"/>
    <mergeCell ref="D33:N33"/>
    <mergeCell ref="D77:N77"/>
    <mergeCell ref="C1:G1"/>
    <mergeCell ref="I1:L1"/>
    <mergeCell ref="N1:P1"/>
    <mergeCell ref="C2:G2"/>
    <mergeCell ref="I2:L2"/>
    <mergeCell ref="D20:N20"/>
    <mergeCell ref="D21:N21"/>
    <mergeCell ref="D31:N31"/>
    <mergeCell ref="D11:N11"/>
    <mergeCell ref="D12:N12"/>
    <mergeCell ref="D13:N13"/>
    <mergeCell ref="D22:N22"/>
    <mergeCell ref="D47:N47"/>
    <mergeCell ref="D10:N10"/>
    <mergeCell ref="D29:N29"/>
    <mergeCell ref="D78:N78"/>
    <mergeCell ref="D44:N44"/>
    <mergeCell ref="D42:N42"/>
    <mergeCell ref="D40:N40"/>
    <mergeCell ref="D43:N43"/>
    <mergeCell ref="D73:N73"/>
    <mergeCell ref="D72:N72"/>
    <mergeCell ref="D64:N64"/>
    <mergeCell ref="D65:N65"/>
    <mergeCell ref="D60:N60"/>
    <mergeCell ref="D50:N50"/>
    <mergeCell ref="D51:N51"/>
    <mergeCell ref="D58:N58"/>
    <mergeCell ref="D59:N59"/>
    <mergeCell ref="D49:N49"/>
    <mergeCell ref="D46:N46"/>
    <mergeCell ref="D84:N84"/>
    <mergeCell ref="D79:N79"/>
    <mergeCell ref="D80:N80"/>
    <mergeCell ref="D82:N82"/>
    <mergeCell ref="D83:N83"/>
    <mergeCell ref="R7:Z7"/>
    <mergeCell ref="D75:N75"/>
    <mergeCell ref="D98:N98"/>
    <mergeCell ref="D99:N99"/>
    <mergeCell ref="D70:N70"/>
    <mergeCell ref="D92:N92"/>
    <mergeCell ref="D94:N94"/>
    <mergeCell ref="D95:N95"/>
    <mergeCell ref="D96:N96"/>
    <mergeCell ref="D97:N97"/>
    <mergeCell ref="D90:N90"/>
    <mergeCell ref="D91:N91"/>
    <mergeCell ref="D86:N86"/>
    <mergeCell ref="D87:N87"/>
    <mergeCell ref="D88:N88"/>
    <mergeCell ref="D89:N89"/>
  </mergeCells>
  <phoneticPr fontId="15" type="noConversion"/>
  <conditionalFormatting sqref="P1:P3 P6:P1048576 Q8:Q15 Q17:Q24 Q26:Q34 Q36:Q37 Q39:Q44 Q46:Q51 Q53:Q65 Q67:Q70 Q72:Q75 Q77:Q80 Q82:Q84 Q86:Q92 Q94:Q99">
    <cfRule type="containsText" dxfId="13" priority="1" operator="containsText" text="Fail">
      <formula>NOT(ISERROR(SEARCH("Fail",P1)))</formula>
    </cfRule>
  </conditionalFormatting>
  <conditionalFormatting sqref="AM9">
    <cfRule type="containsText" dxfId="12"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3933436A-92FE-4940-AA31-F83794A9ACF2}">
      <formula1>"Yes,No,N/A"</formula1>
    </dataValidation>
    <dataValidation type="date" operator="greaterThan" allowBlank="1" showInputMessage="1" showErrorMessage="1" sqref="V9:V38" xr:uid="{ECEE141A-83CE-4259-9F47-F899C7368A20}">
      <formula1>36526</formula1>
    </dataValidation>
    <dataValidation type="list" allowBlank="1" showInputMessage="1" showErrorMessage="1" sqref="X9:X38" xr:uid="{DA951557-FCE3-4EEB-9D0B-51074383D61C}">
      <formula1>Corrected_Codes</formula1>
    </dataValidation>
    <dataValidation type="list" allowBlank="1" showInputMessage="1" showErrorMessage="1" sqref="Y9:Y38" xr:uid="{2362A3C7-DF30-4C48-BFA7-85E39C3FF9A6}">
      <formula1>Disallowance_Codes</formula1>
    </dataValidation>
  </dataValidations>
  <pageMargins left="0.24" right="0.25" top="1.2" bottom="0.63" header="0.38" footer="0.25"/>
  <pageSetup scale="73" fitToHeight="0" orientation="portrait" r:id="rId1"/>
  <headerFooter alignWithMargins="0"/>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7ABCD-7B17-428C-8210-67D38A554FC5}">
  <sheetPr codeName="Sheet17">
    <tabColor theme="3" tint="0.39997558519241921"/>
    <pageSetUpPr fitToPage="1"/>
  </sheetPr>
  <dimension ref="A1:AM10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8.6640625" style="5" customWidth="1"/>
    <col min="4" max="7" width="8.6640625" style="1" customWidth="1"/>
    <col min="8" max="8" width="4.44140625" style="1" customWidth="1"/>
    <col min="9" max="10" width="16.6640625" style="1" customWidth="1"/>
    <col min="11" max="12" width="8.6640625"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customWidth="1"/>
    <col min="19" max="19" width="13" style="1" customWidth="1"/>
    <col min="20" max="20" width="15" style="1" customWidth="1"/>
    <col min="21" max="21" width="14.6640625" style="1" customWidth="1"/>
    <col min="22" max="22" width="14.44140625" style="1" customWidth="1"/>
    <col min="23" max="23" width="13.6640625" style="1" customWidth="1"/>
    <col min="24" max="24" width="29.6640625" style="11" customWidth="1"/>
    <col min="25" max="25" width="29.5546875" customWidth="1"/>
    <col min="26" max="26" width="52.332031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2.700000000000003"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15</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7.200000000000003"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7.7"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41.4"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41.4"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7.7"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7.7"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7.7"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21"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21" customHeight="1" x14ac:dyDescent="0.3">
      <c r="A39" s="38" t="s">
        <v>315</v>
      </c>
      <c r="B39" s="245"/>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 customHeight="1" x14ac:dyDescent="0.25">
      <c r="A40" s="38" t="str">
        <f>IF($D38="","",$D38)</f>
        <v/>
      </c>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IF($D39="","",$D39)</f>
        <v>PROGRESS NOTES</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46.2"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46.2"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x14ac:dyDescent="0.25">
      <c r="A45" s="38" t="e">
        <f>IF(#REF!="","",#REF!)</f>
        <v>#REF!</v>
      </c>
      <c r="O45" s="1"/>
    </row>
    <row r="46" spans="1:27" ht="20.25" customHeight="1" x14ac:dyDescent="0.3">
      <c r="A46" s="38" t="s">
        <v>315</v>
      </c>
      <c r="B46" s="245"/>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43.2"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6.2"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6.2"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21" customHeight="1" x14ac:dyDescent="0.3">
      <c r="A53" s="38" t="s">
        <v>315</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tr">
        <f>IF($D93="","",$D93)</f>
        <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 t="shared" ref="A55:A65" si="7">IF($D53="","",$D53)</f>
        <v xml:space="preserve">BILLING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si="7"/>
        <v>Were all services provided while the member was outside of a Medi-Cal lock-out place of service (e.g., psych hospitalization, Institution for Mental Disease (IMD) juvenile hall*, jail)? If no, identify the services in the Services Addendum.</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Is there documentation of a valid allowable service for every claim billed within the review period? If no, identify the claims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41.4" hidden="1" customHeight="1" x14ac:dyDescent="0.25">
      <c r="A59"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41.4" hidden="1" customHeight="1" x14ac:dyDescent="0.25">
      <c r="A60" s="38" t="str">
        <f t="shared" si="7"/>
        <v>Do individual and/or group progress notes with multiple providers clearly identify the number of providers and the specific involvement and interventions of each provider? If no, identify the claims in the Services Addendum.</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41.4" hidden="1" customHeight="1" x14ac:dyDescent="0.25">
      <c r="A61" s="38" t="str">
        <f t="shared" si="7"/>
        <v>Hide</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44.4"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44.4"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44.4"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9.2"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19.5" customHeight="1" x14ac:dyDescent="0.25">
      <c r="A66" s="38" t="e">
        <f>IF(#REF!="","",#REF!)</f>
        <v>#REF!</v>
      </c>
      <c r="P66" s="1"/>
    </row>
    <row r="67" spans="1:17" ht="20.25" customHeight="1" x14ac:dyDescent="0.3">
      <c r="A67" s="38" t="s">
        <v>315</v>
      </c>
      <c r="B67" s="245"/>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tr">
        <f>IF($D52="","",$D52)</f>
        <v/>
      </c>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21" customHeight="1" x14ac:dyDescent="0.3">
      <c r="A72" s="38" t="s">
        <v>315</v>
      </c>
      <c r="C72" s="36" t="s">
        <v>296</v>
      </c>
      <c r="D72" s="339" t="str">
        <f>'Chart 1'!D72</f>
        <v>NALTREXONE SERVICES</v>
      </c>
      <c r="E72" s="340"/>
      <c r="F72" s="340"/>
      <c r="G72" s="340"/>
      <c r="H72" s="340"/>
      <c r="I72" s="340"/>
      <c r="J72" s="340"/>
      <c r="K72" s="340"/>
      <c r="L72" s="340"/>
      <c r="M72" s="340"/>
      <c r="N72" s="341"/>
      <c r="O72" s="252" t="s">
        <v>297</v>
      </c>
      <c r="P72" s="252" t="s">
        <v>298</v>
      </c>
      <c r="Q72" s="252" t="s">
        <v>299</v>
      </c>
    </row>
    <row r="73" spans="1:17" ht="90" customHeight="1" x14ac:dyDescent="0.25">
      <c r="A73" s="38" t="str">
        <f>IF($D66="","",$D66)</f>
        <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IF($D72="","",$D72)</f>
        <v>NALTREXONE SERVICES</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IF($D73="","",$D73)</f>
        <v>Does the member have a confirmed, documented history of opiate and/or alcohol addiction?</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19.5" customHeight="1" x14ac:dyDescent="0.3">
      <c r="A77" s="38" t="s">
        <v>315</v>
      </c>
      <c r="C77" s="36" t="s">
        <v>296</v>
      </c>
      <c r="D77" s="339" t="str">
        <f>'Chart 1'!D77</f>
        <v>RECOVERY SERVICES</v>
      </c>
      <c r="E77" s="340"/>
      <c r="F77" s="340"/>
      <c r="G77" s="340"/>
      <c r="H77" s="340"/>
      <c r="I77" s="340"/>
      <c r="J77" s="340"/>
      <c r="K77" s="340"/>
      <c r="L77" s="340"/>
      <c r="M77" s="340"/>
      <c r="N77" s="341"/>
      <c r="O77" s="252" t="s">
        <v>297</v>
      </c>
      <c r="P77" s="252" t="s">
        <v>298</v>
      </c>
      <c r="Q77" s="252" t="s">
        <v>299</v>
      </c>
    </row>
    <row r="78" spans="1:17" ht="90" customHeight="1" x14ac:dyDescent="0.25">
      <c r="A78" s="38" t="str">
        <f>IF($D100="","",$D100)</f>
        <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41.4" hidden="1" customHeight="1" x14ac:dyDescent="0.25">
      <c r="A79" s="38" t="str">
        <f>IF($D77="","",$D77)</f>
        <v>RECOVERY SERVICES</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6.2" hidden="1" customHeight="1" x14ac:dyDescent="0.25">
      <c r="A80" s="38" t="str">
        <f>IF($D78="","",$D78)</f>
        <v>Was client assessed for appropriateness of Recovery Services (either following completion of treatment or concurrent enrollment) and was a TEA completed?</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x14ac:dyDescent="0.25">
      <c r="A81" s="38" t="e">
        <f>IF(#REF!="","",#REF!)</f>
        <v>#REF!</v>
      </c>
    </row>
    <row r="82" spans="1:17" ht="19.5" customHeight="1" x14ac:dyDescent="0.3">
      <c r="A82" s="38" t="s">
        <v>315</v>
      </c>
      <c r="C82" s="36" t="s">
        <v>296</v>
      </c>
      <c r="D82" s="339" t="str">
        <f>'Chart 1'!D82</f>
        <v>PEER SUPPORT SERVICES</v>
      </c>
      <c r="E82" s="340"/>
      <c r="F82" s="340"/>
      <c r="G82" s="340"/>
      <c r="H82" s="340"/>
      <c r="I82" s="340"/>
      <c r="J82" s="340"/>
      <c r="K82" s="340"/>
      <c r="L82" s="340"/>
      <c r="M82" s="340"/>
      <c r="N82" s="341"/>
      <c r="O82" s="252" t="s">
        <v>297</v>
      </c>
      <c r="P82" s="252" t="s">
        <v>298</v>
      </c>
      <c r="Q82" s="252" t="s">
        <v>299</v>
      </c>
    </row>
    <row r="83" spans="1:17" ht="90" customHeight="1" x14ac:dyDescent="0.25">
      <c r="A83" s="38" t="str">
        <f>IF($D81="","",$D81)</f>
        <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IF($D82="","",$D82)</f>
        <v>PEER SUPPORT SERVICES</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x14ac:dyDescent="0.25">
      <c r="A85" s="38" t="e">
        <f>IF(#REF!="","",#REF!)</f>
        <v>#REF!</v>
      </c>
    </row>
    <row r="86" spans="1:17" ht="19.5" customHeight="1" x14ac:dyDescent="0.3">
      <c r="A86" s="38" t="s">
        <v>315</v>
      </c>
      <c r="C86" s="36" t="s">
        <v>296</v>
      </c>
      <c r="D86" s="339" t="str">
        <f>'Chart 1'!D86</f>
        <v>PERINATAL SERVICES</v>
      </c>
      <c r="E86" s="340"/>
      <c r="F86" s="340"/>
      <c r="G86" s="340"/>
      <c r="H86" s="340"/>
      <c r="I86" s="340"/>
      <c r="J86" s="340"/>
      <c r="K86" s="340"/>
      <c r="L86" s="340"/>
      <c r="M86" s="340"/>
      <c r="N86" s="341"/>
      <c r="O86" s="252" t="s">
        <v>297</v>
      </c>
      <c r="P86" s="252" t="s">
        <v>298</v>
      </c>
      <c r="Q86" s="252" t="s">
        <v>299</v>
      </c>
    </row>
    <row r="87" spans="1:17" ht="90" customHeight="1" x14ac:dyDescent="0.25">
      <c r="A87" s="38" t="e">
        <f>IF(#REF!="","",#REF!)</f>
        <v>#REF!</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str">
        <f t="shared" ref="A88:A92" si="12">IF($D86="","",$D86)</f>
        <v>PERINATAL SERVICES</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3">IF(O88="","",IF(O88="Yes","Met",IF(O88="No","Not met","N/A")))</f>
        <v/>
      </c>
      <c r="Q88" s="125"/>
    </row>
    <row r="89" spans="1:17" ht="90" customHeight="1" x14ac:dyDescent="0.25">
      <c r="A89" s="38" t="str">
        <f t="shared" si="12"/>
        <v>Do services rendered address treatment and recovery issues specific to pregnant and postpartum women such as relationships, sexual and physical abuse, and development of parenting skills?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3"/>
        <v/>
      </c>
      <c r="Q89" s="125"/>
    </row>
    <row r="90" spans="1:17" ht="90" customHeight="1" x14ac:dyDescent="0.25">
      <c r="A90" s="38" t="str">
        <f t="shared" si="12"/>
        <v>Does the medical documentation substantiate the member's pregnancy and is the last day of pregnancy documented in the member's record?</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3"/>
        <v/>
      </c>
      <c r="Q90" s="125"/>
    </row>
    <row r="91" spans="1:17" ht="90" customHeight="1" x14ac:dyDescent="0.25">
      <c r="A91" s="38" t="str">
        <f t="shared" si="12"/>
        <v>Are required elements for a relevant care plan found within the member record (ie: progress note)?</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3"/>
        <v/>
      </c>
      <c r="Q91" s="125"/>
    </row>
    <row r="92" spans="1:17" ht="40.200000000000003" hidden="1" customHeight="1" x14ac:dyDescent="0.25">
      <c r="A92" s="38" t="str">
        <f t="shared" si="12"/>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C92" s="68" t="str">
        <f>'Chart 1'!C92</f>
        <v>Hide 12.6</v>
      </c>
      <c r="D92" s="335" t="str">
        <f>'Chart 1'!D92</f>
        <v>Hide</v>
      </c>
      <c r="E92" s="335"/>
      <c r="F92" s="335"/>
      <c r="G92" s="335"/>
      <c r="H92" s="335"/>
      <c r="I92" s="335"/>
      <c r="J92" s="335"/>
      <c r="K92" s="335"/>
      <c r="L92" s="335"/>
      <c r="M92" s="335"/>
      <c r="N92" s="335"/>
      <c r="O92" s="23"/>
      <c r="P92" s="31" t="str">
        <f t="shared" si="13"/>
        <v/>
      </c>
      <c r="Q92" s="125"/>
    </row>
    <row r="93" spans="1:17" x14ac:dyDescent="0.25">
      <c r="A93" s="38" t="e">
        <f>IF(#REF!="","",#REF!)</f>
        <v>#REF!</v>
      </c>
      <c r="P93" s="1"/>
    </row>
    <row r="94" spans="1:17" ht="15.6" customHeight="1" x14ac:dyDescent="0.3">
      <c r="A94" s="38" t="e">
        <f>IF(#REF!="","",#REF!)</f>
        <v>#REF!</v>
      </c>
      <c r="C94" s="36" t="s">
        <v>296</v>
      </c>
      <c r="D94" s="339" t="str">
        <f>'Chart 1'!D94</f>
        <v>WITHDRAWAL MANAGEMENT SERVICES/AWM</v>
      </c>
      <c r="E94" s="340"/>
      <c r="F94" s="340"/>
      <c r="G94" s="340"/>
      <c r="H94" s="340"/>
      <c r="I94" s="340"/>
      <c r="J94" s="340"/>
      <c r="K94" s="340"/>
      <c r="L94" s="340"/>
      <c r="M94" s="340"/>
      <c r="N94" s="341"/>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42"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42"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9.2"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9.2"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x14ac:dyDescent="0.25">
      <c r="A100" s="38" t="e">
        <f>IF(#REF!="","",#REF!)</f>
        <v>#REF!</v>
      </c>
    </row>
    <row r="101" spans="1:17" x14ac:dyDescent="0.25">
      <c r="A101" s="38" t="e">
        <f>IF(#REF!="","",#REF!)</f>
        <v>#REF!</v>
      </c>
    </row>
    <row r="102" spans="1:17" ht="60" x14ac:dyDescent="0.25">
      <c r="A102" s="38" t="s">
        <v>315</v>
      </c>
    </row>
  </sheetData>
  <sheetProtection algorithmName="SHA-512" hashValue="oQEt4Ow46zTuffMnG8/s3PiQY4Zg2Vgl3wY75VgIuB4kTltQZ01BW8ohS7bwk4kH1h50P6BtdV+CWXE2NUXVLA==" saltValue="25FzZgqcIp/ZpZJo8pLRJg==" spinCount="100000" sheet="1" formatCells="0" formatColumns="0" formatRows="0" selectLockedCells="1"/>
  <mergeCells count="93">
    <mergeCell ref="O4:P4"/>
    <mergeCell ref="L4:M4"/>
    <mergeCell ref="E4:G4"/>
    <mergeCell ref="D47:N47"/>
    <mergeCell ref="D48:N48"/>
    <mergeCell ref="D11:N11"/>
    <mergeCell ref="D12:N12"/>
    <mergeCell ref="D41:N41"/>
    <mergeCell ref="D36:N36"/>
    <mergeCell ref="D37:N37"/>
    <mergeCell ref="D15:N15"/>
    <mergeCell ref="C38:O38"/>
    <mergeCell ref="D39:N39"/>
    <mergeCell ref="D31:N31"/>
    <mergeCell ref="D32:N32"/>
    <mergeCell ref="D33:N33"/>
    <mergeCell ref="D51:N51"/>
    <mergeCell ref="D42:N42"/>
    <mergeCell ref="D43:N43"/>
    <mergeCell ref="D44:N44"/>
    <mergeCell ref="D49:N49"/>
    <mergeCell ref="D50:N50"/>
    <mergeCell ref="D46:N46"/>
    <mergeCell ref="D34:N34"/>
    <mergeCell ref="D29:N29"/>
    <mergeCell ref="D40:N40"/>
    <mergeCell ref="D30:N30"/>
    <mergeCell ref="D20:N20"/>
    <mergeCell ref="D21:N21"/>
    <mergeCell ref="D28:N28"/>
    <mergeCell ref="D22:N22"/>
    <mergeCell ref="D24:N24"/>
    <mergeCell ref="D26:N26"/>
    <mergeCell ref="D27:N27"/>
    <mergeCell ref="E5:G5"/>
    <mergeCell ref="L5:M5"/>
    <mergeCell ref="D14:N14"/>
    <mergeCell ref="D23:N23"/>
    <mergeCell ref="C1:G1"/>
    <mergeCell ref="I1:L1"/>
    <mergeCell ref="N1:P1"/>
    <mergeCell ref="C2:G2"/>
    <mergeCell ref="I2:L2"/>
    <mergeCell ref="D13:N13"/>
    <mergeCell ref="D17:N17"/>
    <mergeCell ref="D18:N18"/>
    <mergeCell ref="D19:N19"/>
    <mergeCell ref="D8:N8"/>
    <mergeCell ref="D9:N9"/>
    <mergeCell ref="D10:N10"/>
    <mergeCell ref="D68:N68"/>
    <mergeCell ref="D75:N75"/>
    <mergeCell ref="D77:N77"/>
    <mergeCell ref="D78:N78"/>
    <mergeCell ref="D84:N84"/>
    <mergeCell ref="D79:N79"/>
    <mergeCell ref="D80:N80"/>
    <mergeCell ref="D82:N82"/>
    <mergeCell ref="D83:N83"/>
    <mergeCell ref="D72:N72"/>
    <mergeCell ref="D73:N73"/>
    <mergeCell ref="D70:N70"/>
    <mergeCell ref="D69:N69"/>
    <mergeCell ref="D74:N74"/>
    <mergeCell ref="D64:N64"/>
    <mergeCell ref="D59:N59"/>
    <mergeCell ref="D65:N65"/>
    <mergeCell ref="D60:N60"/>
    <mergeCell ref="D58:N58"/>
    <mergeCell ref="D62:N62"/>
    <mergeCell ref="D63:N63"/>
    <mergeCell ref="D61:N61"/>
    <mergeCell ref="D53:N53"/>
    <mergeCell ref="D54:N54"/>
    <mergeCell ref="D55:N55"/>
    <mergeCell ref="D56:N56"/>
    <mergeCell ref="D57:N57"/>
    <mergeCell ref="R7:Z7"/>
    <mergeCell ref="O5:P5"/>
    <mergeCell ref="D98:N98"/>
    <mergeCell ref="D99:N99"/>
    <mergeCell ref="D86:N86"/>
    <mergeCell ref="D87:N87"/>
    <mergeCell ref="D88:N88"/>
    <mergeCell ref="D89:N89"/>
    <mergeCell ref="D90:N90"/>
    <mergeCell ref="D91:N91"/>
    <mergeCell ref="D92:N92"/>
    <mergeCell ref="D94:N94"/>
    <mergeCell ref="D95:N95"/>
    <mergeCell ref="D96:N96"/>
    <mergeCell ref="D97:N97"/>
    <mergeCell ref="D67:N67"/>
  </mergeCells>
  <phoneticPr fontId="15" type="noConversion"/>
  <conditionalFormatting sqref="P1:P3 P6:P1048576 Q8:Q15 Q17:Q24 Q26:Q34 Q36:Q37 Q39:Q44 Q46:Q51 Q53:Q65 Q67:Q70 Q72:Q75 Q77:Q80 Q82:Q84 Q86:Q92 Q94:Q99">
    <cfRule type="containsText" dxfId="11" priority="1" operator="containsText" text="Fail">
      <formula>NOT(ISERROR(SEARCH("Fail",P1)))</formula>
    </cfRule>
  </conditionalFormatting>
  <conditionalFormatting sqref="AM9">
    <cfRule type="containsText" dxfId="10"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27:O34 O83:O84 O40:O44 O18:O24 O68:O70 O73:O75 O78:O80 O87:O92 O37 O54:O65 O95:O99 O47:O51" xr:uid="{E5527E61-4A78-4C3B-9773-3159168E47F7}">
      <formula1>"Yes,No,N/A"</formula1>
    </dataValidation>
    <dataValidation type="date" operator="greaterThan" allowBlank="1" showInputMessage="1" showErrorMessage="1" sqref="V9:V38" xr:uid="{F75D3D63-6D1B-41CB-B193-E490B46AECC9}">
      <formula1>36526</formula1>
    </dataValidation>
    <dataValidation type="list" allowBlank="1" showInputMessage="1" showErrorMessage="1" sqref="X9:X38" xr:uid="{E8AEB1F2-ED35-4D0E-8224-468273BCB903}">
      <formula1>Corrected_Codes</formula1>
    </dataValidation>
    <dataValidation type="list" allowBlank="1" showInputMessage="1" showErrorMessage="1" sqref="Y9:Y38" xr:uid="{0FF75E4E-9605-4CBE-8ACC-FFA5F350D2BA}">
      <formula1>Disallowance_Codes</formula1>
    </dataValidation>
  </dataValidations>
  <pageMargins left="0.24" right="0.25" top="1.2" bottom="0.63" header="0.38" footer="0.25"/>
  <pageSetup scale="25" fitToHeight="0" orientation="portrait" r:id="rId1"/>
  <headerFooter alignWithMargins="0"/>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81B4-14AB-42B3-BF21-61D1A0918301}">
  <sheetPr codeName="Sheet18">
    <tabColor theme="3" tint="0.39997558519241921"/>
    <pageSetUpPr fitToPage="1"/>
  </sheetPr>
  <dimension ref="A1:AM10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customWidth="1"/>
    <col min="19" max="19" width="12.6640625" style="1" customWidth="1"/>
    <col min="20" max="20" width="14.6640625" style="1" customWidth="1"/>
    <col min="21" max="21" width="15" style="1" customWidth="1"/>
    <col min="22" max="22" width="14.33203125" style="1" customWidth="1"/>
    <col min="23" max="23" width="13.6640625" style="1" customWidth="1"/>
    <col min="24" max="24" width="28.33203125" style="11" customWidth="1"/>
    <col min="25" max="25" width="29.44140625" customWidth="1"/>
    <col min="26" max="26" width="54.332031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1.2"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16</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79.4"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43.95"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9.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6"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45.6"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45.6"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6.95" hidden="1" customHeight="1" x14ac:dyDescent="0.25">
      <c r="A32" s="38" t="str">
        <f t="shared" si="3"/>
        <v>Hide</v>
      </c>
      <c r="B32" s="245"/>
      <c r="C32" s="30" t="str">
        <f>'Chart 1'!C32</f>
        <v>Hide 3.6</v>
      </c>
      <c r="D32" s="362" t="str">
        <f>'Chart 1'!D32</f>
        <v>Hide</v>
      </c>
      <c r="E32" s="363"/>
      <c r="F32" s="363"/>
      <c r="G32" s="363"/>
      <c r="H32" s="363"/>
      <c r="I32" s="363"/>
      <c r="J32" s="363"/>
      <c r="K32" s="363"/>
      <c r="L32" s="363"/>
      <c r="M32" s="363"/>
      <c r="N32" s="364"/>
      <c r="O32" s="23"/>
      <c r="P32" s="31" t="str">
        <f t="shared" si="4"/>
        <v/>
      </c>
      <c r="Q32" s="31"/>
      <c r="R32" s="49"/>
      <c r="S32" s="50"/>
      <c r="T32" s="50"/>
      <c r="U32" s="50"/>
      <c r="V32" s="51"/>
      <c r="W32" s="116"/>
      <c r="X32" s="52"/>
      <c r="Y32" s="53"/>
      <c r="Z32" s="54"/>
      <c r="AA32" s="1"/>
    </row>
    <row r="33" spans="1:27" ht="16.95" hidden="1" customHeight="1" x14ac:dyDescent="0.25">
      <c r="A33" s="38" t="str">
        <f t="shared" si="3"/>
        <v>Hide</v>
      </c>
      <c r="B33" s="245"/>
      <c r="C33" s="30" t="str">
        <f>'Chart 1'!C33</f>
        <v>Hide 3.7</v>
      </c>
      <c r="D33" s="362" t="str">
        <f>'Chart 1'!D33</f>
        <v>Hide</v>
      </c>
      <c r="E33" s="363"/>
      <c r="F33" s="363"/>
      <c r="G33" s="363"/>
      <c r="H33" s="363"/>
      <c r="I33" s="363"/>
      <c r="J33" s="363"/>
      <c r="K33" s="363"/>
      <c r="L33" s="363"/>
      <c r="M33" s="363"/>
      <c r="N33" s="364"/>
      <c r="O33" s="23"/>
      <c r="P33" s="31" t="str">
        <f t="shared" si="4"/>
        <v/>
      </c>
      <c r="Q33" s="31"/>
      <c r="R33" s="49"/>
      <c r="S33" s="50"/>
      <c r="T33" s="50"/>
      <c r="U33" s="50"/>
      <c r="V33" s="51"/>
      <c r="W33" s="116"/>
      <c r="X33" s="52"/>
      <c r="Y33" s="53"/>
      <c r="Z33" s="54"/>
      <c r="AA33" s="1"/>
    </row>
    <row r="34" spans="1:27" ht="16.95" hidden="1" customHeight="1" x14ac:dyDescent="0.25">
      <c r="A34" s="38" t="str">
        <f t="shared" si="3"/>
        <v>Hide</v>
      </c>
      <c r="B34" s="245"/>
      <c r="C34" s="30" t="str">
        <f>'Chart 1'!C34</f>
        <v>Hide 3.8</v>
      </c>
      <c r="D34" s="362" t="str">
        <f>'Chart 1'!D34</f>
        <v>Hide</v>
      </c>
      <c r="E34" s="363"/>
      <c r="F34" s="363"/>
      <c r="G34" s="363"/>
      <c r="H34" s="363"/>
      <c r="I34" s="363"/>
      <c r="J34" s="363"/>
      <c r="K34" s="363"/>
      <c r="L34" s="363"/>
      <c r="M34" s="363"/>
      <c r="N34" s="364"/>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9.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7.25" customHeight="1" x14ac:dyDescent="0.3">
      <c r="A39" s="38" t="s">
        <v>315</v>
      </c>
      <c r="B39" s="245"/>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 customHeight="1" x14ac:dyDescent="0.25">
      <c r="A40" s="38" t="str">
        <f>IF($D38="","",$D38)</f>
        <v/>
      </c>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IF($D39="","",$D39)</f>
        <v>PROGRESS NOTES</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42.6"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42.6"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x14ac:dyDescent="0.25">
      <c r="A45" s="38" t="e">
        <f>IF(#REF!="","",#REF!)</f>
        <v>#REF!</v>
      </c>
      <c r="O45" s="1"/>
    </row>
    <row r="46" spans="1:27" ht="20.25" customHeight="1" x14ac:dyDescent="0.3">
      <c r="A46" s="38" t="s">
        <v>315</v>
      </c>
      <c r="B46" s="245"/>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42"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9.2"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9.2"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20.25" customHeight="1" x14ac:dyDescent="0.3">
      <c r="A53" s="38" t="s">
        <v>315</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tr">
        <f>IF($D93="","",$D93)</f>
        <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 t="shared" ref="A55:A65" si="7">IF($D53="","",$D53)</f>
        <v xml:space="preserve">BILLING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si="7"/>
        <v>Were all services provided while the member was outside of a Medi-Cal lock-out place of service (e.g., psych hospitalization, Institution for Mental Disease (IMD) juvenile hall*, jail)? If no, identify the services in the Services Addendum.</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Is there documentation of a valid allowable service for every claim billed within the review period? If no, identify the claims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43.95" hidden="1" customHeight="1" x14ac:dyDescent="0.25">
      <c r="A59"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43.95" hidden="1" customHeight="1" x14ac:dyDescent="0.25">
      <c r="A60" s="38" t="str">
        <f t="shared" si="7"/>
        <v>Do individual and/or group progress notes with multiple providers clearly identify the number of providers and the specific involvement and interventions of each provider? If no, identify the claims in the Services Addendum.</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43.95" hidden="1" customHeight="1" x14ac:dyDescent="0.25">
      <c r="A61" s="38" t="str">
        <f t="shared" si="7"/>
        <v>Hide</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34.200000000000003"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34.200000000000003"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34.200000000000003"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8.600000000000001"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18.75" customHeight="1" x14ac:dyDescent="0.25">
      <c r="A66" s="38" t="e">
        <f>IF(#REF!="","",#REF!)</f>
        <v>#REF!</v>
      </c>
      <c r="P66" s="1"/>
    </row>
    <row r="67" spans="1:17" ht="18.75" customHeight="1" x14ac:dyDescent="0.3">
      <c r="A67" s="38" t="s">
        <v>315</v>
      </c>
      <c r="B67" s="245"/>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tr">
        <f>IF($D52="","",$D52)</f>
        <v/>
      </c>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IF(O70="","",IF(O70="Yes","Met",IF(O70="No","Not met","N/A")))</f>
        <v/>
      </c>
      <c r="Q70" s="125"/>
    </row>
    <row r="71" spans="1:17" x14ac:dyDescent="0.25">
      <c r="A71" s="38" t="e">
        <f>IF(#REF!="","",#REF!)</f>
        <v>#REF!</v>
      </c>
      <c r="P71" s="1"/>
    </row>
    <row r="72" spans="1:17" ht="19.5" customHeight="1" x14ac:dyDescent="0.3">
      <c r="A72" s="38" t="s">
        <v>315</v>
      </c>
      <c r="C72" s="36" t="s">
        <v>296</v>
      </c>
      <c r="D72" s="339" t="str">
        <f>'Chart 1'!D72</f>
        <v>NALTREXONE SERVICES</v>
      </c>
      <c r="E72" s="340"/>
      <c r="F72" s="340"/>
      <c r="G72" s="340"/>
      <c r="H72" s="340"/>
      <c r="I72" s="340"/>
      <c r="J72" s="340"/>
      <c r="K72" s="340"/>
      <c r="L72" s="340"/>
      <c r="M72" s="340"/>
      <c r="N72" s="341"/>
      <c r="O72" s="252" t="s">
        <v>297</v>
      </c>
      <c r="P72" s="252" t="s">
        <v>298</v>
      </c>
      <c r="Q72" s="252" t="s">
        <v>299</v>
      </c>
    </row>
    <row r="73" spans="1:17" ht="90" customHeight="1" x14ac:dyDescent="0.25">
      <c r="A73" s="38" t="str">
        <f>IF($D66="","",$D66)</f>
        <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IF($D72="","",$D72)</f>
        <v>NALTREXONE SERVICES</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9">IF(O74="","",IF(O74="Yes","Met",IF(O74="No","Not met","N/A")))</f>
        <v/>
      </c>
      <c r="Q74" s="125"/>
    </row>
    <row r="75" spans="1:17" ht="90" customHeight="1" x14ac:dyDescent="0.25">
      <c r="A75" s="38" t="str">
        <f>IF($D73="","",$D73)</f>
        <v>Does the member have a confirmed, documented history of opiate and/or alcohol addiction?</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9"/>
        <v/>
      </c>
      <c r="Q75" s="125"/>
    </row>
    <row r="76" spans="1:17" ht="19.5" customHeight="1" x14ac:dyDescent="0.25">
      <c r="C76" s="83"/>
      <c r="D76" s="83"/>
      <c r="E76" s="83"/>
      <c r="F76" s="83"/>
      <c r="G76" s="83"/>
      <c r="H76" s="83"/>
      <c r="I76" s="83"/>
      <c r="J76" s="83"/>
      <c r="K76" s="83"/>
      <c r="L76" s="83"/>
      <c r="M76" s="83"/>
      <c r="N76" s="83"/>
      <c r="O76" s="83"/>
      <c r="P76" s="83"/>
    </row>
    <row r="77" spans="1:17" ht="18.75" customHeight="1" x14ac:dyDescent="0.3">
      <c r="A77" s="38" t="s">
        <v>315</v>
      </c>
      <c r="C77" s="36" t="s">
        <v>296</v>
      </c>
      <c r="D77" s="339" t="str">
        <f>'Chart 1'!D77</f>
        <v>RECOVERY SERVICES</v>
      </c>
      <c r="E77" s="340"/>
      <c r="F77" s="340"/>
      <c r="G77" s="340"/>
      <c r="H77" s="340"/>
      <c r="I77" s="340"/>
      <c r="J77" s="340"/>
      <c r="K77" s="340"/>
      <c r="L77" s="340"/>
      <c r="M77" s="340"/>
      <c r="N77" s="341"/>
      <c r="O77" s="252" t="s">
        <v>297</v>
      </c>
      <c r="P77" s="252" t="s">
        <v>298</v>
      </c>
      <c r="Q77" s="252" t="s">
        <v>299</v>
      </c>
    </row>
    <row r="78" spans="1:17" ht="90" customHeight="1" x14ac:dyDescent="0.25">
      <c r="A78" s="38" t="str">
        <f>IF($D100="","",$D100)</f>
        <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45.6" hidden="1" customHeight="1" x14ac:dyDescent="0.25">
      <c r="A79" s="38" t="str">
        <f>IF($D77="","",$D77)</f>
        <v>RECOVERY SERVICES</v>
      </c>
      <c r="C79" s="68" t="str">
        <f>'Chart 1'!C79</f>
        <v>Hide 10.2</v>
      </c>
      <c r="D79" s="335" t="str">
        <f>'Chart 1'!D79</f>
        <v>Hide</v>
      </c>
      <c r="E79" s="335"/>
      <c r="F79" s="335"/>
      <c r="G79" s="335"/>
      <c r="H79" s="335"/>
      <c r="I79" s="335"/>
      <c r="J79" s="335"/>
      <c r="K79" s="335"/>
      <c r="L79" s="335"/>
      <c r="M79" s="335"/>
      <c r="N79" s="335"/>
      <c r="O79" s="23"/>
      <c r="P79" s="31" t="str">
        <f t="shared" ref="P79:P80" si="10">IF(O79="","",IF(O79="Yes","Met",IF(O79="No","Not met","N/A")))</f>
        <v/>
      </c>
      <c r="Q79" s="125"/>
    </row>
    <row r="80" spans="1:17" ht="16.2" hidden="1" customHeight="1" x14ac:dyDescent="0.25">
      <c r="A80" s="38" t="str">
        <f>IF($D78="","",$D78)</f>
        <v>Was client assessed for appropriateness of Recovery Services (either following completion of treatment or concurrent enrollment) and was a TEA completed?</v>
      </c>
      <c r="C80" s="68" t="str">
        <f>'Chart 1'!C80</f>
        <v>Hide 10.3</v>
      </c>
      <c r="D80" s="335" t="str">
        <f>'Chart 1'!D80</f>
        <v>Hide</v>
      </c>
      <c r="E80" s="335"/>
      <c r="F80" s="335"/>
      <c r="G80" s="335"/>
      <c r="H80" s="335"/>
      <c r="I80" s="335"/>
      <c r="J80" s="335"/>
      <c r="K80" s="335"/>
      <c r="L80" s="335"/>
      <c r="M80" s="335"/>
      <c r="N80" s="335"/>
      <c r="O80" s="23"/>
      <c r="P80" s="31" t="str">
        <f t="shared" si="10"/>
        <v/>
      </c>
      <c r="Q80" s="31"/>
    </row>
    <row r="81" spans="1:17" x14ac:dyDescent="0.25">
      <c r="A81" s="38" t="e">
        <f>IF(#REF!="","",#REF!)</f>
        <v>#REF!</v>
      </c>
    </row>
    <row r="82" spans="1:17" ht="18.75" customHeight="1" x14ac:dyDescent="0.3">
      <c r="A82" s="38" t="s">
        <v>315</v>
      </c>
      <c r="C82" s="36" t="s">
        <v>296</v>
      </c>
      <c r="D82" s="339" t="str">
        <f>'Chart 1'!D82</f>
        <v>PEER SUPPORT SERVICES</v>
      </c>
      <c r="E82" s="340"/>
      <c r="F82" s="340"/>
      <c r="G82" s="340"/>
      <c r="H82" s="340"/>
      <c r="I82" s="340"/>
      <c r="J82" s="340"/>
      <c r="K82" s="340"/>
      <c r="L82" s="340"/>
      <c r="M82" s="340"/>
      <c r="N82" s="341"/>
      <c r="O82" s="252" t="s">
        <v>297</v>
      </c>
      <c r="P82" s="252" t="s">
        <v>298</v>
      </c>
      <c r="Q82" s="252" t="s">
        <v>299</v>
      </c>
    </row>
    <row r="83" spans="1:17" ht="90" customHeight="1" x14ac:dyDescent="0.25">
      <c r="A83" s="38" t="str">
        <f>IF($D81="","",$D81)</f>
        <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IF($D82="","",$D82)</f>
        <v>PEER SUPPORT SERVICES</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x14ac:dyDescent="0.25">
      <c r="A85" s="38" t="e">
        <f>IF(#REF!="","",#REF!)</f>
        <v>#REF!</v>
      </c>
    </row>
    <row r="86" spans="1:17" ht="19.5" customHeight="1" x14ac:dyDescent="0.3">
      <c r="A86" s="38" t="s">
        <v>315</v>
      </c>
      <c r="C86" s="36" t="s">
        <v>296</v>
      </c>
      <c r="D86" s="339" t="str">
        <f>'Chart 1'!D86</f>
        <v>PERINATAL SERVICES</v>
      </c>
      <c r="E86" s="340"/>
      <c r="F86" s="340"/>
      <c r="G86" s="340"/>
      <c r="H86" s="340"/>
      <c r="I86" s="340"/>
      <c r="J86" s="340"/>
      <c r="K86" s="340"/>
      <c r="L86" s="340"/>
      <c r="M86" s="340"/>
      <c r="N86" s="341"/>
      <c r="O86" s="252" t="s">
        <v>297</v>
      </c>
      <c r="P86" s="252" t="s">
        <v>298</v>
      </c>
      <c r="Q86" s="252" t="s">
        <v>299</v>
      </c>
    </row>
    <row r="87" spans="1:17" ht="90" customHeight="1" x14ac:dyDescent="0.25">
      <c r="A87" s="38" t="e">
        <f>IF(#REF!="","",#REF!)</f>
        <v>#REF!</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str">
        <f t="shared" ref="A88:A92" si="11">IF($D86="","",$D86)</f>
        <v>PERINATAL SERVICES</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2">IF(O88="","",IF(O88="Yes","Met",IF(O88="No","Not met","N/A")))</f>
        <v/>
      </c>
      <c r="Q88" s="125"/>
    </row>
    <row r="89" spans="1:17" ht="90" customHeight="1" x14ac:dyDescent="0.25">
      <c r="A89" s="38" t="str">
        <f t="shared" si="11"/>
        <v>Do services rendered address treatment and recovery issues specific to pregnant and postpartum women such as relationships, sexual and physical abuse, and development of parenting skills?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2"/>
        <v/>
      </c>
      <c r="Q89" s="125"/>
    </row>
    <row r="90" spans="1:17" ht="90" customHeight="1" x14ac:dyDescent="0.25">
      <c r="A90" s="38" t="str">
        <f t="shared" si="11"/>
        <v>Does the medical documentation substantiate the member's pregnancy and is the last day of pregnancy documented in the member's record?</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2"/>
        <v/>
      </c>
      <c r="Q90" s="125"/>
    </row>
    <row r="91" spans="1:17" ht="90" customHeight="1" x14ac:dyDescent="0.25">
      <c r="A91" s="38" t="str">
        <f t="shared" si="11"/>
        <v>Are required elements for a relevant care plan found within the member record (ie: progress note)?</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2"/>
        <v/>
      </c>
      <c r="Q91" s="125"/>
    </row>
    <row r="92" spans="1:17" ht="40.950000000000003" hidden="1" customHeight="1" x14ac:dyDescent="0.25">
      <c r="A92" s="38" t="str">
        <f t="shared" si="11"/>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C92" s="68" t="str">
        <f>'Chart 1'!C92</f>
        <v>Hide 12.6</v>
      </c>
      <c r="D92" s="335" t="str">
        <f>'Chart 1'!D92</f>
        <v>Hide</v>
      </c>
      <c r="E92" s="335"/>
      <c r="F92" s="335"/>
      <c r="G92" s="335"/>
      <c r="H92" s="335"/>
      <c r="I92" s="335"/>
      <c r="J92" s="335"/>
      <c r="K92" s="335"/>
      <c r="L92" s="335"/>
      <c r="M92" s="335"/>
      <c r="N92" s="335"/>
      <c r="O92" s="23"/>
      <c r="P92" s="31" t="str">
        <f t="shared" si="12"/>
        <v/>
      </c>
      <c r="Q92" s="125"/>
    </row>
    <row r="93" spans="1:17" x14ac:dyDescent="0.25">
      <c r="A93" s="38" t="e">
        <f>IF(#REF!="","",#REF!)</f>
        <v>#REF!</v>
      </c>
      <c r="P93" s="1"/>
    </row>
    <row r="94" spans="1:17" ht="15.6" customHeight="1" x14ac:dyDescent="0.3">
      <c r="A94" s="38" t="e">
        <f>IF(#REF!="","",#REF!)</f>
        <v>#REF!</v>
      </c>
      <c r="C94" s="36" t="s">
        <v>296</v>
      </c>
      <c r="D94" s="339" t="str">
        <f>'Chart 1'!D94</f>
        <v>WITHDRAWAL MANAGEMENT SERVICES/AWM</v>
      </c>
      <c r="E94" s="340"/>
      <c r="F94" s="340"/>
      <c r="G94" s="340"/>
      <c r="H94" s="340"/>
      <c r="I94" s="340"/>
      <c r="J94" s="340"/>
      <c r="K94" s="340"/>
      <c r="L94" s="340"/>
      <c r="M94" s="340"/>
      <c r="N94" s="341"/>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33.6"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3">IF(O96="","",IF(O96="Yes","Met",IF(O96="No","Not met","N/A")))</f>
        <v/>
      </c>
      <c r="Q96" s="125"/>
    </row>
    <row r="97" spans="1:17" ht="33.6"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3"/>
        <v/>
      </c>
      <c r="Q97" s="125"/>
    </row>
    <row r="98" spans="1:17" ht="18"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3"/>
        <v/>
      </c>
      <c r="Q98" s="31"/>
    </row>
    <row r="99" spans="1:17" ht="18"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3"/>
        <v/>
      </c>
      <c r="Q99" s="31"/>
    </row>
    <row r="100" spans="1:17" x14ac:dyDescent="0.25">
      <c r="A100" s="38" t="e">
        <f>IF(#REF!="","",#REF!)</f>
        <v>#REF!</v>
      </c>
    </row>
    <row r="101" spans="1:17" x14ac:dyDescent="0.25">
      <c r="A101" s="38" t="e">
        <f>IF(#REF!="","",#REF!)</f>
        <v>#REF!</v>
      </c>
    </row>
    <row r="102" spans="1:17" ht="60" x14ac:dyDescent="0.25">
      <c r="A102" s="38" t="s">
        <v>315</v>
      </c>
    </row>
  </sheetData>
  <sheetProtection algorithmName="SHA-512" hashValue="ZhDZ1pg2CEG29Ypszd/iXEz4XSR0Kv12A3zpoTXW66I12H55MeL7OP1Qxyge2FWDrRjSaCUwZYrh74TDu58/8A==" saltValue="XWRC5qwASdTsXg9XtD7+vg==" spinCount="100000" sheet="1" formatCells="0" formatColumns="0" formatRows="0" selectLockedCells="1"/>
  <mergeCells count="93">
    <mergeCell ref="D60:N60"/>
    <mergeCell ref="O4:P4"/>
    <mergeCell ref="L4:M4"/>
    <mergeCell ref="E4:G4"/>
    <mergeCell ref="D40:N40"/>
    <mergeCell ref="D27:N27"/>
    <mergeCell ref="D41:N41"/>
    <mergeCell ref="D49:N49"/>
    <mergeCell ref="D33:N33"/>
    <mergeCell ref="D34:N34"/>
    <mergeCell ref="D47:N47"/>
    <mergeCell ref="D48:N48"/>
    <mergeCell ref="D46:N46"/>
    <mergeCell ref="D42:N42"/>
    <mergeCell ref="D43:N43"/>
    <mergeCell ref="D44:N44"/>
    <mergeCell ref="D39:N39"/>
    <mergeCell ref="D21:N21"/>
    <mergeCell ref="D22:N22"/>
    <mergeCell ref="D23:N23"/>
    <mergeCell ref="D24:N24"/>
    <mergeCell ref="D26:N26"/>
    <mergeCell ref="D36:N36"/>
    <mergeCell ref="D37:N37"/>
    <mergeCell ref="D29:N29"/>
    <mergeCell ref="D28:N28"/>
    <mergeCell ref="C38:O38"/>
    <mergeCell ref="D30:N30"/>
    <mergeCell ref="D31:N31"/>
    <mergeCell ref="D32:N32"/>
    <mergeCell ref="C1:G1"/>
    <mergeCell ref="I1:L1"/>
    <mergeCell ref="N1:P1"/>
    <mergeCell ref="C2:G2"/>
    <mergeCell ref="I2:L2"/>
    <mergeCell ref="D64:N64"/>
    <mergeCell ref="D67:N67"/>
    <mergeCell ref="E5:G5"/>
    <mergeCell ref="L5:M5"/>
    <mergeCell ref="D20:N20"/>
    <mergeCell ref="D14:N14"/>
    <mergeCell ref="D17:N17"/>
    <mergeCell ref="D18:N18"/>
    <mergeCell ref="D19:N19"/>
    <mergeCell ref="D8:N8"/>
    <mergeCell ref="D9:N9"/>
    <mergeCell ref="D12:N12"/>
    <mergeCell ref="D13:N13"/>
    <mergeCell ref="D15:N15"/>
    <mergeCell ref="D10:N10"/>
    <mergeCell ref="D11:N11"/>
    <mergeCell ref="D58:N58"/>
    <mergeCell ref="D74:N74"/>
    <mergeCell ref="D59:N59"/>
    <mergeCell ref="D50:N50"/>
    <mergeCell ref="D51:N51"/>
    <mergeCell ref="D70:N70"/>
    <mergeCell ref="D56:N56"/>
    <mergeCell ref="D57:N57"/>
    <mergeCell ref="D61:N61"/>
    <mergeCell ref="D62:N62"/>
    <mergeCell ref="D63:N63"/>
    <mergeCell ref="D53:N53"/>
    <mergeCell ref="D65:N65"/>
    <mergeCell ref="D54:N54"/>
    <mergeCell ref="D55:N55"/>
    <mergeCell ref="D68:N68"/>
    <mergeCell ref="D78:N78"/>
    <mergeCell ref="D72:N72"/>
    <mergeCell ref="D73:N73"/>
    <mergeCell ref="D77:N77"/>
    <mergeCell ref="D75:N75"/>
    <mergeCell ref="D99:N99"/>
    <mergeCell ref="D97:N97"/>
    <mergeCell ref="D94:N94"/>
    <mergeCell ref="D95:N95"/>
    <mergeCell ref="D96:N96"/>
    <mergeCell ref="R7:Z7"/>
    <mergeCell ref="O5:P5"/>
    <mergeCell ref="D91:N91"/>
    <mergeCell ref="D92:N92"/>
    <mergeCell ref="D98:N98"/>
    <mergeCell ref="D79:N79"/>
    <mergeCell ref="D80:N80"/>
    <mergeCell ref="D82:N82"/>
    <mergeCell ref="D83:N83"/>
    <mergeCell ref="D84:N84"/>
    <mergeCell ref="D86:N86"/>
    <mergeCell ref="D87:N87"/>
    <mergeCell ref="D88:N88"/>
    <mergeCell ref="D89:N89"/>
    <mergeCell ref="D90:N90"/>
    <mergeCell ref="D69:N69"/>
  </mergeCells>
  <phoneticPr fontId="15" type="noConversion"/>
  <conditionalFormatting sqref="P1:P3 P6:P1048576 Q8:Q15 Q17:Q24 Q26:Q34 Q36:Q37 Q39:Q44 Q46:Q51 Q53:Q65 Q67:Q70 Q72:Q75 Q77:Q80 Q82:Q84 Q86:Q92 Q94:Q99">
    <cfRule type="containsText" dxfId="9" priority="1" operator="containsText" text="Fail">
      <formula>NOT(ISERROR(SEARCH("Fail",P1)))</formula>
    </cfRule>
  </conditionalFormatting>
  <conditionalFormatting sqref="AM9">
    <cfRule type="containsText" dxfId="8"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F9CE157D-53F6-48E1-85F3-F31B29DC2828}">
      <formula1>"Yes,No,N/A"</formula1>
    </dataValidation>
    <dataValidation type="date" operator="greaterThan" allowBlank="1" showInputMessage="1" showErrorMessage="1" sqref="V9:V38" xr:uid="{96D8D9DB-7250-4372-8D0E-FF80B6F42451}">
      <formula1>36526</formula1>
    </dataValidation>
    <dataValidation type="list" allowBlank="1" showInputMessage="1" showErrorMessage="1" sqref="X9:X38" xr:uid="{3C64624D-C8E1-4787-923C-C8D98E3A0AFE}">
      <formula1>Corrected_Codes</formula1>
    </dataValidation>
    <dataValidation type="list" allowBlank="1" showInputMessage="1" showErrorMessage="1" sqref="Y9:Y38" xr:uid="{05B1BAC6-B93B-46BF-BB02-B66946AF099A}">
      <formula1>Disallowance_Codes</formula1>
    </dataValidation>
  </dataValidations>
  <pageMargins left="0.24" right="0.25" top="1.2" bottom="0.63" header="0.38" footer="0.25"/>
  <pageSetup scale="25" fitToHeight="0" orientation="portrait" r:id="rId1"/>
  <headerFooter alignWithMargins="0"/>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B880B-AF1F-41D7-AD30-8C5B4F1021CC}">
  <sheetPr codeName="Sheet34">
    <tabColor theme="3" tint="0.39997558519241921"/>
    <pageSetUpPr fitToPage="1"/>
  </sheetPr>
  <dimension ref="A1:AM10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44140625" style="1" customWidth="1"/>
    <col min="18" max="18" width="11.5546875" customWidth="1"/>
    <col min="19" max="19" width="12.6640625" style="1" customWidth="1"/>
    <col min="20" max="21" width="15" style="1" customWidth="1"/>
    <col min="22" max="22" width="14.33203125" style="1" customWidth="1"/>
    <col min="23" max="23" width="13.6640625" style="1" customWidth="1"/>
    <col min="24" max="24" width="27.33203125" style="11" customWidth="1"/>
    <col min="25" max="25" width="29.6640625" customWidth="1"/>
    <col min="26" max="26" width="52.332031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2.700000000000003"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17</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9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7.950000000000003"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7.2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42.6"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42.6"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8"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8"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8"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7.2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8.75" customHeight="1" x14ac:dyDescent="0.3">
      <c r="A39" s="38" t="s">
        <v>315</v>
      </c>
      <c r="B39" s="245"/>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 customHeight="1" x14ac:dyDescent="0.25">
      <c r="A40" s="38" t="str">
        <f>IF($D38="","",$D38)</f>
        <v/>
      </c>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IF($D39="","",$D39)</f>
        <v>PROGRESS NOTES</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46.2"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46.2"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x14ac:dyDescent="0.25">
      <c r="A45" s="38" t="e">
        <f>IF(#REF!="","",#REF!)</f>
        <v>#REF!</v>
      </c>
      <c r="O45" s="1"/>
    </row>
    <row r="46" spans="1:27" ht="20.25" customHeight="1" x14ac:dyDescent="0.3">
      <c r="A46" s="38" t="s">
        <v>315</v>
      </c>
      <c r="B46" s="245"/>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6"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40.950000000000003"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5.6"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5.6"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19.5" customHeight="1" x14ac:dyDescent="0.3">
      <c r="A53" s="38" t="s">
        <v>315</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tr">
        <f>IF($D93="","",$D93)</f>
        <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 t="shared" ref="A55:A65" si="7">IF($D53="","",$D53)</f>
        <v xml:space="preserve">BILLING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si="7"/>
        <v>Were all services provided while the member was outside of a Medi-Cal lock-out place of service (e.g., psych hospitalization, Institution for Mental Disease (IMD) juvenile hall*, jail)? If no, identify the services in the Services Addendum.</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Is there documentation of a valid allowable service for every claim billed within the review period? If no, identify the claims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45" hidden="1" customHeight="1" x14ac:dyDescent="0.25">
      <c r="A59"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45" hidden="1" customHeight="1" x14ac:dyDescent="0.25">
      <c r="A60" s="38" t="str">
        <f t="shared" si="7"/>
        <v>Do individual and/or group progress notes with multiple providers clearly identify the number of providers and the specific involvement and interventions of each provider? If no, identify the claims in the Services Addendum.</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45" hidden="1" customHeight="1" x14ac:dyDescent="0.25">
      <c r="A61" s="38" t="str">
        <f t="shared" si="7"/>
        <v>Hide</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44.4"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44.4"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44.4"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9.2"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x14ac:dyDescent="0.25">
      <c r="A66" s="38" t="e">
        <f>IF(#REF!="","",#REF!)</f>
        <v>#REF!</v>
      </c>
      <c r="P66" s="1"/>
    </row>
    <row r="67" spans="1:17" ht="19.5" customHeight="1" x14ac:dyDescent="0.3">
      <c r="A67" s="38" t="s">
        <v>315</v>
      </c>
      <c r="B67" s="245"/>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tr">
        <f>IF($D52="","",$D52)</f>
        <v/>
      </c>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21" customHeight="1" x14ac:dyDescent="0.3">
      <c r="A72" s="38" t="s">
        <v>315</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tr">
        <f>IF($D66="","",$D66)</f>
        <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IF($D72="","",$D72)</f>
        <v>NALTREXONE SERVICES</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IF($D73="","",$D73)</f>
        <v>Does the member have a confirmed, documented history of opiate and/or alcohol addiction?</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17.25" customHeight="1" x14ac:dyDescent="0.3">
      <c r="A77" s="38" t="s">
        <v>315</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tr">
        <f>IF($D100="","",$D100)</f>
        <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39" hidden="1" customHeight="1" x14ac:dyDescent="0.25">
      <c r="A79" s="38" t="str">
        <f>IF($D77="","",$D77)</f>
        <v>RECOVERY SERVICES</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6.2" hidden="1" customHeight="1" x14ac:dyDescent="0.25">
      <c r="A80" s="38" t="str">
        <f>IF($D78="","",$D78)</f>
        <v>Was client assessed for appropriateness of Recovery Services (either following completion of treatment or concurrent enrollment) and was a TEA completed?</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x14ac:dyDescent="0.25">
      <c r="A81" s="38" t="e">
        <f>IF(#REF!="","",#REF!)</f>
        <v>#REF!</v>
      </c>
    </row>
    <row r="82" spans="1:17" ht="17.25" customHeight="1" x14ac:dyDescent="0.3">
      <c r="A82" s="38" t="s">
        <v>315</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tr">
        <f>IF($D81="","",$D81)</f>
        <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IF($D82="","",$D82)</f>
        <v>PEER SUPPORT SERVICES</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x14ac:dyDescent="0.25">
      <c r="A85" s="38" t="e">
        <f>IF(#REF!="","",#REF!)</f>
        <v>#REF!</v>
      </c>
    </row>
    <row r="86" spans="1:17" ht="21" customHeight="1" x14ac:dyDescent="0.3">
      <c r="A86" s="38" t="s">
        <v>315</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e">
        <f>IF(#REF!="","",#REF!)</f>
        <v>#REF!</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str">
        <f t="shared" ref="A88:A92" si="12">IF($D86="","",$D86)</f>
        <v>PERINATAL SERVICES</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3">IF(O88="","",IF(O88="Yes","Met",IF(O88="No","Not met","N/A")))</f>
        <v/>
      </c>
      <c r="Q88" s="125"/>
    </row>
    <row r="89" spans="1:17" ht="90" customHeight="1" x14ac:dyDescent="0.25">
      <c r="A89" s="38" t="str">
        <f t="shared" si="12"/>
        <v>Do services rendered address treatment and recovery issues specific to pregnant and postpartum women such as relationships, sexual and physical abuse, and development of parenting skills?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3"/>
        <v/>
      </c>
      <c r="Q89" s="125"/>
    </row>
    <row r="90" spans="1:17" ht="90" customHeight="1" x14ac:dyDescent="0.25">
      <c r="A90" s="38" t="str">
        <f t="shared" si="12"/>
        <v>Does the medical documentation substantiate the member's pregnancy and is the last day of pregnancy documented in the member's record?</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3"/>
        <v/>
      </c>
      <c r="Q90" s="125"/>
    </row>
    <row r="91" spans="1:17" ht="90" customHeight="1" x14ac:dyDescent="0.25">
      <c r="A91" s="38" t="str">
        <f t="shared" si="12"/>
        <v>Are required elements for a relevant care plan found within the member record (ie: progress note)?</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3"/>
        <v/>
      </c>
      <c r="Q91" s="125"/>
    </row>
    <row r="92" spans="1:17" ht="43.2" hidden="1" customHeight="1" x14ac:dyDescent="0.25">
      <c r="A92" s="38" t="str">
        <f t="shared" si="12"/>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C92" s="68" t="str">
        <f>'Chart 1'!C92</f>
        <v>Hide 12.6</v>
      </c>
      <c r="D92" s="335" t="str">
        <f>'Chart 1'!D92</f>
        <v>Hide</v>
      </c>
      <c r="E92" s="335"/>
      <c r="F92" s="335"/>
      <c r="G92" s="335"/>
      <c r="H92" s="335"/>
      <c r="I92" s="335"/>
      <c r="J92" s="335"/>
      <c r="K92" s="335"/>
      <c r="L92" s="335"/>
      <c r="M92" s="335"/>
      <c r="N92" s="335"/>
      <c r="O92" s="23"/>
      <c r="P92" s="31" t="str">
        <f t="shared" si="13"/>
        <v/>
      </c>
      <c r="Q92" s="125"/>
    </row>
    <row r="93" spans="1:17"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42.6"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42.6"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6.95"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6.95"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x14ac:dyDescent="0.25">
      <c r="A100" s="38" t="e">
        <f>IF(#REF!="","",#REF!)</f>
        <v>#REF!</v>
      </c>
    </row>
    <row r="101" spans="1:17" x14ac:dyDescent="0.25">
      <c r="A101" s="38" t="e">
        <f>IF(#REF!="","",#REF!)</f>
        <v>#REF!</v>
      </c>
    </row>
    <row r="102" spans="1:17" ht="60" x14ac:dyDescent="0.25">
      <c r="A102" s="38" t="s">
        <v>315</v>
      </c>
    </row>
  </sheetData>
  <sheetProtection algorithmName="SHA-512" hashValue="2ZcFjXS0oxn/Mp1PxrTWBnSOE4A6toDZqO/jh+ZztVAjmQl2xsLKWv0r2vvJw1jEm7cJqmuQ6qiPTZCodx8V+g==" saltValue="os23K/T/lx0AM1Usq80rhw==" spinCount="100000" sheet="1" formatCells="0" formatColumns="0" formatRows="0" selectLockedCells="1"/>
  <mergeCells count="93">
    <mergeCell ref="E4:G4"/>
    <mergeCell ref="D15:N15"/>
    <mergeCell ref="D42:N42"/>
    <mergeCell ref="D43:N43"/>
    <mergeCell ref="D44:N44"/>
    <mergeCell ref="D13:N13"/>
    <mergeCell ref="E5:G5"/>
    <mergeCell ref="L5:M5"/>
    <mergeCell ref="D8:N8"/>
    <mergeCell ref="D9:N9"/>
    <mergeCell ref="D10:N10"/>
    <mergeCell ref="D11:N11"/>
    <mergeCell ref="D12:N12"/>
    <mergeCell ref="D49:N49"/>
    <mergeCell ref="D33:N33"/>
    <mergeCell ref="D34:N34"/>
    <mergeCell ref="D27:N27"/>
    <mergeCell ref="D23:N23"/>
    <mergeCell ref="D46:N46"/>
    <mergeCell ref="D28:N28"/>
    <mergeCell ref="D29:N29"/>
    <mergeCell ref="D40:N40"/>
    <mergeCell ref="D41:N41"/>
    <mergeCell ref="D36:N36"/>
    <mergeCell ref="D37:N37"/>
    <mergeCell ref="D50:N50"/>
    <mergeCell ref="D51:N51"/>
    <mergeCell ref="D14:N14"/>
    <mergeCell ref="D17:N17"/>
    <mergeCell ref="D18:N18"/>
    <mergeCell ref="D19:N19"/>
    <mergeCell ref="D30:N30"/>
    <mergeCell ref="D20:N20"/>
    <mergeCell ref="D21:N21"/>
    <mergeCell ref="D22:N22"/>
    <mergeCell ref="D24:N24"/>
    <mergeCell ref="D26:N26"/>
    <mergeCell ref="C38:O38"/>
    <mergeCell ref="D39:N39"/>
    <mergeCell ref="D31:N31"/>
    <mergeCell ref="D32:N32"/>
    <mergeCell ref="C1:G1"/>
    <mergeCell ref="I1:L1"/>
    <mergeCell ref="N1:P1"/>
    <mergeCell ref="C2:G2"/>
    <mergeCell ref="I2:L2"/>
    <mergeCell ref="O5:P5"/>
    <mergeCell ref="O4:P4"/>
    <mergeCell ref="L4:M4"/>
    <mergeCell ref="D67:N67"/>
    <mergeCell ref="D47:N47"/>
    <mergeCell ref="D48:N48"/>
    <mergeCell ref="D61:N61"/>
    <mergeCell ref="D62:N62"/>
    <mergeCell ref="D63:N63"/>
    <mergeCell ref="D53:N53"/>
    <mergeCell ref="D54:N54"/>
    <mergeCell ref="D55:N55"/>
    <mergeCell ref="D56:N56"/>
    <mergeCell ref="D57:N57"/>
    <mergeCell ref="D64:N64"/>
    <mergeCell ref="D65:N65"/>
    <mergeCell ref="D78:N78"/>
    <mergeCell ref="D79:N79"/>
    <mergeCell ref="D80:N80"/>
    <mergeCell ref="D68:N68"/>
    <mergeCell ref="D69:N69"/>
    <mergeCell ref="D70:N70"/>
    <mergeCell ref="D72:N72"/>
    <mergeCell ref="D99:N99"/>
    <mergeCell ref="D90:N90"/>
    <mergeCell ref="D91:N91"/>
    <mergeCell ref="D92:N92"/>
    <mergeCell ref="D94:N94"/>
    <mergeCell ref="D95:N95"/>
    <mergeCell ref="D96:N96"/>
    <mergeCell ref="D97:N97"/>
    <mergeCell ref="R7:Z7"/>
    <mergeCell ref="D73:N73"/>
    <mergeCell ref="D86:N86"/>
    <mergeCell ref="D87:N87"/>
    <mergeCell ref="D98:N98"/>
    <mergeCell ref="D88:N88"/>
    <mergeCell ref="D89:N89"/>
    <mergeCell ref="D59:N59"/>
    <mergeCell ref="D60:N60"/>
    <mergeCell ref="D58:N58"/>
    <mergeCell ref="D84:N84"/>
    <mergeCell ref="D82:N82"/>
    <mergeCell ref="D83:N83"/>
    <mergeCell ref="D74:N74"/>
    <mergeCell ref="D75:N75"/>
    <mergeCell ref="D77:N77"/>
  </mergeCells>
  <phoneticPr fontId="15" type="noConversion"/>
  <conditionalFormatting sqref="P1:P3 P6:P1048576 Q8:Q15 Q17:Q24 Q26:Q34 Q36:Q37 Q39:Q44 Q46:Q51 Q53:Q65 Q67:Q70 Q72:Q75 Q77:Q80 Q82:Q84 Q86:Q92 Q94:Q99">
    <cfRule type="containsText" dxfId="7" priority="1" operator="containsText" text="Fail">
      <formula>NOT(ISERROR(SEARCH("Fail",P1)))</formula>
    </cfRule>
  </conditionalFormatting>
  <conditionalFormatting sqref="AM9">
    <cfRule type="containsText" dxfId="6"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228CF62B-28FA-4212-B008-56B83B6DA8C5}">
      <formula1>"Yes,No,N/A"</formula1>
    </dataValidation>
    <dataValidation type="date" operator="greaterThan" allowBlank="1" showInputMessage="1" showErrorMessage="1" sqref="V9:V38" xr:uid="{2F03CBC4-D0DC-458D-847D-71AB3A45196D}">
      <formula1>36526</formula1>
    </dataValidation>
    <dataValidation type="list" allowBlank="1" showInputMessage="1" showErrorMessage="1" sqref="X9:X38" xr:uid="{1B76EAFA-21E6-43F6-9ABD-DB79449B46BC}">
      <formula1>Corrected_Codes</formula1>
    </dataValidation>
    <dataValidation type="list" allowBlank="1" showInputMessage="1" showErrorMessage="1" sqref="Y9:Y38" xr:uid="{A4DA10D1-C0D6-40AF-B79F-A1F83094B1BC}">
      <formula1>Disallowance_Codes</formula1>
    </dataValidation>
  </dataValidations>
  <pageMargins left="0.24" right="0.25" top="1.2" bottom="0.63" header="0.38" footer="0.25"/>
  <pageSetup scale="73" fitToHeight="0" orientation="portrait" r:id="rId1"/>
  <headerFooter alignWithMargins="0"/>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63B6F-F0A4-4179-89D2-F8622BA940E1}">
  <sheetPr codeName="Sheet35">
    <tabColor theme="3" tint="0.39997558519241921"/>
    <pageSetUpPr fitToPage="1"/>
  </sheetPr>
  <dimension ref="A1:AM10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9"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33203125" customWidth="1"/>
    <col min="19" max="19" width="12.5546875" style="1" customWidth="1"/>
    <col min="20" max="21" width="14.6640625" style="1" customWidth="1"/>
    <col min="22" max="22" width="15" style="1" customWidth="1"/>
    <col min="23" max="23" width="13.6640625" style="1" customWidth="1"/>
    <col min="24" max="24" width="28.6640625" style="11" customWidth="1"/>
    <col min="25" max="25" width="30.5546875" customWidth="1"/>
    <col min="26" max="26" width="45.3320312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3"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18</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6"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41.4"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9.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36.6"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36.6"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9.2"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9.2"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9.2"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9.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9.5" customHeight="1" x14ac:dyDescent="0.3">
      <c r="A39" s="38" t="s">
        <v>315</v>
      </c>
      <c r="B39" s="245"/>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 customHeight="1" x14ac:dyDescent="0.25">
      <c r="A40" s="38" t="str">
        <f>IF($D38="","",$D38)</f>
        <v/>
      </c>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IF($D39="","",$D39)</f>
        <v>PROGRESS NOTES</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38.4"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38.4"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x14ac:dyDescent="0.25">
      <c r="A45" s="38" t="e">
        <f>IF(#REF!="","",#REF!)</f>
        <v>#REF!</v>
      </c>
      <c r="O45" s="1"/>
    </row>
    <row r="46" spans="1:27" ht="21" customHeight="1" x14ac:dyDescent="0.3">
      <c r="A46" s="38" t="s">
        <v>315</v>
      </c>
      <c r="B46" s="245"/>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42.6"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8"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8"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19.5" customHeight="1" x14ac:dyDescent="0.3">
      <c r="A53" s="38" t="s">
        <v>315</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tr">
        <f>IF($D93="","",$D93)</f>
        <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 t="shared" ref="A55:A65" si="7">IF($D53="","",$D53)</f>
        <v xml:space="preserve">BILLING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si="7"/>
        <v>Were all services provided while the member was outside of a Medi-Cal lock-out place of service (e.g., psych hospitalization, Institution for Mental Disease (IMD) juvenile hall*, jail)? If no, identify the services in the Services Addendum.</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Is there documentation of a valid allowable service for every claim billed within the review period? If no, identify the claims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38.4" hidden="1" customHeight="1" x14ac:dyDescent="0.25">
      <c r="A59"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38.4" hidden="1" customHeight="1" x14ac:dyDescent="0.25">
      <c r="A60" s="38" t="str">
        <f t="shared" si="7"/>
        <v>Do individual and/or group progress notes with multiple providers clearly identify the number of providers and the specific involvement and interventions of each provider? If no, identify the claims in the Services Addendum.</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38.4" hidden="1" customHeight="1" x14ac:dyDescent="0.25">
      <c r="A61" s="38" t="str">
        <f t="shared" si="7"/>
        <v>Hide</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36.6"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36.6"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36.6"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8"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18.75" customHeight="1" x14ac:dyDescent="0.25">
      <c r="A66" s="38" t="e">
        <f>IF(#REF!="","",#REF!)</f>
        <v>#REF!</v>
      </c>
      <c r="P66" s="1"/>
    </row>
    <row r="67" spans="1:17" ht="20.25" customHeight="1" x14ac:dyDescent="0.3">
      <c r="A67" s="38" t="s">
        <v>315</v>
      </c>
      <c r="B67" s="245"/>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tr">
        <f>IF($D52="","",$D52)</f>
        <v/>
      </c>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9.5" customHeight="1" x14ac:dyDescent="0.3">
      <c r="A72" s="38" t="s">
        <v>315</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tr">
        <f>IF($D66="","",$D66)</f>
        <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IF($D72="","",$D72)</f>
        <v>NALTREXONE SERVICES</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IF($D73="","",$D73)</f>
        <v>Does the member have a confirmed, documented history of opiate and/or alcohol addiction?</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21" customHeight="1" x14ac:dyDescent="0.3">
      <c r="A77" s="38" t="s">
        <v>315</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tr">
        <f>IF($D100="","",$D100)</f>
        <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36.6" hidden="1" customHeight="1" x14ac:dyDescent="0.25">
      <c r="A79" s="38" t="str">
        <f>IF($D77="","",$D77)</f>
        <v>RECOVERY SERVICES</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7.7" hidden="1" customHeight="1" x14ac:dyDescent="0.25">
      <c r="A80" s="38" t="str">
        <f>IF($D78="","",$D78)</f>
        <v>Was client assessed for appropriateness of Recovery Services (either following completion of treatment or concurrent enrollment) and was a TEA completed?</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x14ac:dyDescent="0.25">
      <c r="A81" s="38" t="e">
        <f>IF(#REF!="","",#REF!)</f>
        <v>#REF!</v>
      </c>
    </row>
    <row r="82" spans="1:17" ht="18.75" customHeight="1" x14ac:dyDescent="0.3">
      <c r="A82" s="38" t="s">
        <v>315</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tr">
        <f>IF($D81="","",$D81)</f>
        <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IF($D82="","",$D82)</f>
        <v>PEER SUPPORT SERVICES</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x14ac:dyDescent="0.25">
      <c r="A85" s="38" t="e">
        <f>IF(#REF!="","",#REF!)</f>
        <v>#REF!</v>
      </c>
    </row>
    <row r="86" spans="1:17" ht="20.25" customHeight="1" x14ac:dyDescent="0.3">
      <c r="A86" s="38" t="s">
        <v>315</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e">
        <f>IF(#REF!="","",#REF!)</f>
        <v>#REF!</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str">
        <f t="shared" ref="A88:A92" si="12">IF($D86="","",$D86)</f>
        <v>PERINATAL SERVICES</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3">IF(O88="","",IF(O88="Yes","Met",IF(O88="No","Not met","N/A")))</f>
        <v/>
      </c>
      <c r="Q88" s="125"/>
    </row>
    <row r="89" spans="1:17" ht="90" customHeight="1" x14ac:dyDescent="0.25">
      <c r="A89" s="38" t="str">
        <f t="shared" si="12"/>
        <v>Do services rendered address treatment and recovery issues specific to pregnant and postpartum women such as relationships, sexual and physical abuse, and development of parenting skills?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3"/>
        <v/>
      </c>
      <c r="Q89" s="125"/>
    </row>
    <row r="90" spans="1:17" ht="90" customHeight="1" x14ac:dyDescent="0.25">
      <c r="A90" s="38" t="str">
        <f t="shared" si="12"/>
        <v>Does the medical documentation substantiate the member's pregnancy and is the last day of pregnancy documented in the member's record?</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3"/>
        <v/>
      </c>
      <c r="Q90" s="125"/>
    </row>
    <row r="91" spans="1:17" ht="90" customHeight="1" x14ac:dyDescent="0.25">
      <c r="A91" s="38" t="str">
        <f t="shared" si="12"/>
        <v>Are required elements for a relevant care plan found within the member record (ie: progress note)?</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3"/>
        <v/>
      </c>
      <c r="Q91" s="125"/>
    </row>
    <row r="92" spans="1:17" ht="39" hidden="1" customHeight="1" x14ac:dyDescent="0.25">
      <c r="A92" s="38" t="str">
        <f t="shared" si="12"/>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C92" s="68" t="str">
        <f>'Chart 1'!C92</f>
        <v>Hide 12.6</v>
      </c>
      <c r="D92" s="335" t="str">
        <f>'Chart 1'!D92</f>
        <v>Hide</v>
      </c>
      <c r="E92" s="335"/>
      <c r="F92" s="335"/>
      <c r="G92" s="335"/>
      <c r="H92" s="335"/>
      <c r="I92" s="335"/>
      <c r="J92" s="335"/>
      <c r="K92" s="335"/>
      <c r="L92" s="335"/>
      <c r="M92" s="335"/>
      <c r="N92" s="335"/>
      <c r="O92" s="23"/>
      <c r="P92" s="31" t="str">
        <f t="shared" si="13"/>
        <v/>
      </c>
      <c r="Q92" s="125"/>
    </row>
    <row r="93" spans="1:17" ht="18.75" customHeight="1"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39.6"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39.6"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8.600000000000001"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8.600000000000001"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x14ac:dyDescent="0.25">
      <c r="A100" s="38" t="e">
        <f>IF(#REF!="","",#REF!)</f>
        <v>#REF!</v>
      </c>
    </row>
    <row r="101" spans="1:17" x14ac:dyDescent="0.25">
      <c r="A101" s="38" t="e">
        <f>IF(#REF!="","",#REF!)</f>
        <v>#REF!</v>
      </c>
    </row>
    <row r="102" spans="1:17" ht="60" x14ac:dyDescent="0.25">
      <c r="A102" s="38" t="s">
        <v>315</v>
      </c>
    </row>
  </sheetData>
  <sheetProtection algorithmName="SHA-512" hashValue="CDIkWEjfPvC5M9FiUKA3jywltwLWPt0O1ibezvRdKQ+Xau9+AierkgW838g4G8gNhC3enfFdeIoGchbL7NA3BQ==" saltValue="tQxWbwd4D5fsCUHm8N+f4w==" spinCount="100000" sheet="1" formatCells="0" formatColumns="0" formatRows="0" selectLockedCells="1"/>
  <mergeCells count="93">
    <mergeCell ref="E4:G4"/>
    <mergeCell ref="D15:N15"/>
    <mergeCell ref="D42:N42"/>
    <mergeCell ref="D43:N43"/>
    <mergeCell ref="D44:N44"/>
    <mergeCell ref="D13:N13"/>
    <mergeCell ref="E5:G5"/>
    <mergeCell ref="L5:M5"/>
    <mergeCell ref="D8:N8"/>
    <mergeCell ref="D9:N9"/>
    <mergeCell ref="D10:N10"/>
    <mergeCell ref="D11:N11"/>
    <mergeCell ref="D12:N12"/>
    <mergeCell ref="D49:N49"/>
    <mergeCell ref="D33:N33"/>
    <mergeCell ref="D34:N34"/>
    <mergeCell ref="D27:N27"/>
    <mergeCell ref="D23:N23"/>
    <mergeCell ref="D46:N46"/>
    <mergeCell ref="D28:N28"/>
    <mergeCell ref="D29:N29"/>
    <mergeCell ref="D40:N40"/>
    <mergeCell ref="D41:N41"/>
    <mergeCell ref="D36:N36"/>
    <mergeCell ref="D37:N37"/>
    <mergeCell ref="D50:N50"/>
    <mergeCell ref="D51:N51"/>
    <mergeCell ref="D14:N14"/>
    <mergeCell ref="D17:N17"/>
    <mergeCell ref="D18:N18"/>
    <mergeCell ref="D19:N19"/>
    <mergeCell ref="D30:N30"/>
    <mergeCell ref="D20:N20"/>
    <mergeCell ref="D21:N21"/>
    <mergeCell ref="D22:N22"/>
    <mergeCell ref="D24:N24"/>
    <mergeCell ref="D26:N26"/>
    <mergeCell ref="C38:O38"/>
    <mergeCell ref="D39:N39"/>
    <mergeCell ref="D31:N31"/>
    <mergeCell ref="D32:N32"/>
    <mergeCell ref="C1:G1"/>
    <mergeCell ref="I1:L1"/>
    <mergeCell ref="N1:P1"/>
    <mergeCell ref="C2:G2"/>
    <mergeCell ref="I2:L2"/>
    <mergeCell ref="O5:P5"/>
    <mergeCell ref="O4:P4"/>
    <mergeCell ref="L4:M4"/>
    <mergeCell ref="D67:N67"/>
    <mergeCell ref="D47:N47"/>
    <mergeCell ref="D48:N48"/>
    <mergeCell ref="D61:N61"/>
    <mergeCell ref="D62:N62"/>
    <mergeCell ref="D63:N63"/>
    <mergeCell ref="D53:N53"/>
    <mergeCell ref="D54:N54"/>
    <mergeCell ref="D55:N55"/>
    <mergeCell ref="D56:N56"/>
    <mergeCell ref="D57:N57"/>
    <mergeCell ref="D64:N64"/>
    <mergeCell ref="D65:N65"/>
    <mergeCell ref="D78:N78"/>
    <mergeCell ref="D79:N79"/>
    <mergeCell ref="D80:N80"/>
    <mergeCell ref="D68:N68"/>
    <mergeCell ref="D69:N69"/>
    <mergeCell ref="D70:N70"/>
    <mergeCell ref="D72:N72"/>
    <mergeCell ref="D99:N99"/>
    <mergeCell ref="D90:N90"/>
    <mergeCell ref="D91:N91"/>
    <mergeCell ref="D92:N92"/>
    <mergeCell ref="D94:N94"/>
    <mergeCell ref="D95:N95"/>
    <mergeCell ref="D96:N96"/>
    <mergeCell ref="D97:N97"/>
    <mergeCell ref="R7:Z7"/>
    <mergeCell ref="D73:N73"/>
    <mergeCell ref="D86:N86"/>
    <mergeCell ref="D87:N87"/>
    <mergeCell ref="D98:N98"/>
    <mergeCell ref="D88:N88"/>
    <mergeCell ref="D89:N89"/>
    <mergeCell ref="D59:N59"/>
    <mergeCell ref="D60:N60"/>
    <mergeCell ref="D58:N58"/>
    <mergeCell ref="D84:N84"/>
    <mergeCell ref="D82:N82"/>
    <mergeCell ref="D83:N83"/>
    <mergeCell ref="D74:N74"/>
    <mergeCell ref="D75:N75"/>
    <mergeCell ref="D77:N77"/>
  </mergeCells>
  <phoneticPr fontId="15" type="noConversion"/>
  <conditionalFormatting sqref="P1:P3 P6:P1048576 Q8:Q15 Q17:Q24 Q26:Q34 Q36:Q37 Q39:Q44 Q46:Q51 Q53:Q65 Q67:Q70 Q72:Q75 Q77:Q80 Q82:Q84 Q86:Q92 Q94:Q99">
    <cfRule type="containsText" dxfId="5" priority="1" operator="containsText" text="Fail">
      <formula>NOT(ISERROR(SEARCH("Fail",P1)))</formula>
    </cfRule>
  </conditionalFormatting>
  <conditionalFormatting sqref="AM9">
    <cfRule type="containsText" dxfId="4"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13F7B45A-EF81-4E19-BBCE-D2154015C907}">
      <formula1>"Yes,No,N/A"</formula1>
    </dataValidation>
    <dataValidation type="date" operator="greaterThan" allowBlank="1" showInputMessage="1" showErrorMessage="1" sqref="V9:V38" xr:uid="{D86C11D3-6DBF-4E66-AB11-80144F9F3F4E}">
      <formula1>36526</formula1>
    </dataValidation>
    <dataValidation type="list" allowBlank="1" showInputMessage="1" showErrorMessage="1" sqref="X9:X38" xr:uid="{27589A4D-2825-47D5-A5C0-17B9BD8AC2ED}">
      <formula1>Corrected_Codes</formula1>
    </dataValidation>
    <dataValidation type="list" allowBlank="1" showInputMessage="1" showErrorMessage="1" sqref="Y9:Y38" xr:uid="{AD0AA2CF-BF7A-492D-9062-03E4DC6E49D7}">
      <formula1>Disallowance_Codes</formula1>
    </dataValidation>
  </dataValidations>
  <pageMargins left="0.24" right="0.25" top="1.2" bottom="0.63" header="0.38" footer="0.25"/>
  <pageSetup scale="26" fitToHeight="0" orientation="portrait" r:id="rId1"/>
  <headerFooter alignWithMargins="0"/>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C7A10-F9F4-4789-B950-919F2502B5D3}">
  <sheetPr codeName="Sheet36">
    <tabColor theme="3" tint="0.39997558519241921"/>
    <pageSetUpPr fitToPage="1"/>
  </sheetPr>
  <dimension ref="A1:AM10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8.6640625"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1.5546875" customWidth="1"/>
    <col min="19" max="19" width="12.6640625" style="1" customWidth="1"/>
    <col min="20" max="20" width="14.6640625" style="1" customWidth="1"/>
    <col min="21" max="21" width="15" style="1" customWidth="1"/>
    <col min="22" max="22" width="14.33203125" style="1" customWidth="1"/>
    <col min="23" max="23" width="13.6640625" style="1" customWidth="1"/>
    <col min="24" max="24" width="28.33203125" style="11" customWidth="1"/>
    <col min="25" max="25" width="30.33203125" customWidth="1"/>
    <col min="26" max="26" width="54.5546875" customWidth="1"/>
    <col min="27" max="27" width="25" customWidth="1"/>
    <col min="28" max="28" width="40.44140625" style="1" customWidth="1"/>
    <col min="29" max="16384" width="9.5546875" style="1"/>
  </cols>
  <sheetData>
    <row r="1" spans="1:39" s="109" customFormat="1" ht="18" customHeight="1" x14ac:dyDescent="0.25">
      <c r="A1" s="115"/>
      <c r="C1" s="345" t="s">
        <v>288</v>
      </c>
      <c r="D1" s="346"/>
      <c r="E1" s="346"/>
      <c r="F1" s="346"/>
      <c r="G1" s="347"/>
      <c r="I1" s="345" t="s">
        <v>39</v>
      </c>
      <c r="J1" s="346"/>
      <c r="K1" s="346"/>
      <c r="L1" s="347"/>
      <c r="N1" s="345" t="s">
        <v>289</v>
      </c>
      <c r="O1" s="346"/>
      <c r="P1" s="347"/>
      <c r="W1" s="114"/>
      <c r="X1" s="114"/>
    </row>
    <row r="2" spans="1:39" s="109" customFormat="1" ht="18" customHeight="1" x14ac:dyDescent="0.25">
      <c r="A2" s="115"/>
      <c r="C2" s="348">
        <f>Org_Name</f>
        <v>0</v>
      </c>
      <c r="D2" s="349"/>
      <c r="E2" s="349"/>
      <c r="F2" s="349"/>
      <c r="G2" s="350"/>
      <c r="I2" s="348">
        <f>Program</f>
        <v>0</v>
      </c>
      <c r="J2" s="349"/>
      <c r="K2" s="349"/>
      <c r="L2" s="350"/>
      <c r="N2" s="108">
        <f>'Chart Review Info'!G5</f>
        <v>0</v>
      </c>
      <c r="O2" s="68" t="s">
        <v>290</v>
      </c>
      <c r="P2" s="108">
        <f>'Chart Review Info'!G6</f>
        <v>0</v>
      </c>
      <c r="W2" s="114"/>
      <c r="X2" s="114"/>
    </row>
    <row r="3" spans="1:39" s="109" customFormat="1" ht="18" customHeight="1" x14ac:dyDescent="0.25">
      <c r="A3" s="115"/>
      <c r="C3" s="110"/>
      <c r="W3" s="114"/>
      <c r="X3" s="114"/>
    </row>
    <row r="4" spans="1:39" s="109" customFormat="1" ht="31.95" customHeight="1" x14ac:dyDescent="0.25">
      <c r="A4" s="115"/>
      <c r="C4" s="111" t="s">
        <v>291</v>
      </c>
      <c r="E4" s="345" t="str">
        <f>'Chart 1'!E4</f>
        <v>SmartCare Client ID#</v>
      </c>
      <c r="F4" s="346"/>
      <c r="G4" s="347"/>
      <c r="I4" s="113" t="s">
        <v>292</v>
      </c>
      <c r="J4" s="113" t="s">
        <v>293</v>
      </c>
      <c r="L4" s="345" t="s">
        <v>10</v>
      </c>
      <c r="M4" s="347"/>
      <c r="O4" s="345" t="s">
        <v>12</v>
      </c>
      <c r="P4" s="347"/>
      <c r="W4" s="114"/>
      <c r="X4" s="114"/>
    </row>
    <row r="5" spans="1:39" s="109" customFormat="1" ht="18" customHeight="1" x14ac:dyDescent="0.25">
      <c r="A5" s="115"/>
      <c r="C5" s="112">
        <v>19</v>
      </c>
      <c r="E5" s="367" t="str" cm="1">
        <f t="array" aca="1" ref="E5" ca="1">INDIRECT("MRN_"&amp;$C$5)</f>
        <v>N/A</v>
      </c>
      <c r="F5" s="369"/>
      <c r="G5" s="368"/>
      <c r="I5" s="236"/>
      <c r="J5" s="236"/>
      <c r="L5" s="367" cm="1">
        <f t="array" aca="1" ref="L5" ca="1">INDIRECT("Ins_"&amp;$C$5)</f>
        <v>0</v>
      </c>
      <c r="M5" s="368"/>
      <c r="O5" s="367" cm="1">
        <f t="array" aca="1" ref="O5" ca="1">INDIRECT("Reviewer_"&amp;$C$5)</f>
        <v>0</v>
      </c>
      <c r="P5" s="368"/>
      <c r="W5" s="5" t="s">
        <v>294</v>
      </c>
      <c r="X5" s="114"/>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7.6"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80"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6"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6.6"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19.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39"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39"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8"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8"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8"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9.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20.25" customHeight="1" x14ac:dyDescent="0.3">
      <c r="A39" s="38" t="s">
        <v>315</v>
      </c>
      <c r="B39" s="245"/>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 customHeight="1" x14ac:dyDescent="0.25">
      <c r="A40" s="38" t="str">
        <f>IF($D38="","",$D38)</f>
        <v/>
      </c>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IF($D39="","",$D39)</f>
        <v>PROGRESS NOTES</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39.6"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39.6"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x14ac:dyDescent="0.25">
      <c r="A45" s="38" t="e">
        <f>IF(#REF!="","",#REF!)</f>
        <v>#REF!</v>
      </c>
      <c r="O45" s="1"/>
    </row>
    <row r="46" spans="1:27" ht="20.25" customHeight="1" x14ac:dyDescent="0.3">
      <c r="A46" s="38" t="s">
        <v>315</v>
      </c>
      <c r="B46" s="245"/>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41.4"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8.600000000000001"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8.600000000000001"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18.75" customHeight="1" x14ac:dyDescent="0.3">
      <c r="A53" s="38" t="s">
        <v>315</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tr">
        <f>IF($D93="","",$D93)</f>
        <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 t="shared" ref="A55:A65" si="7">IF($D53="","",$D53)</f>
        <v xml:space="preserve">BILLING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si="7"/>
        <v>Were all services provided while the member was outside of a Medi-Cal lock-out place of service (e.g., psych hospitalization, Institution for Mental Disease (IMD) juvenile hall*, jail)? If no, identify the services in the Services Addendum.</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Is there documentation of a valid allowable service for every claim billed within the review period? If no, identify the claims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40.200000000000003" hidden="1" customHeight="1" x14ac:dyDescent="0.25">
      <c r="A59"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40.200000000000003" hidden="1" customHeight="1" x14ac:dyDescent="0.25">
      <c r="A60" s="38" t="str">
        <f t="shared" si="7"/>
        <v>Do individual and/or group progress notes with multiple providers clearly identify the number of providers and the specific involvement and interventions of each provider? If no, identify the claims in the Services Addendum.</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40.200000000000003" hidden="1" customHeight="1" x14ac:dyDescent="0.25">
      <c r="A61" s="38" t="str">
        <f t="shared" si="7"/>
        <v>Hide</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36.6"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36.6"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36.6"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19.95"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18.75" customHeight="1" x14ac:dyDescent="0.25">
      <c r="A66" s="38" t="e">
        <f>IF(#REF!="","",#REF!)</f>
        <v>#REF!</v>
      </c>
      <c r="P66" s="1"/>
    </row>
    <row r="67" spans="1:17" ht="18.75" customHeight="1" x14ac:dyDescent="0.3">
      <c r="A67" s="38" t="s">
        <v>315</v>
      </c>
      <c r="B67" s="245"/>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tr">
        <f>IF($D52="","",$D52)</f>
        <v/>
      </c>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8.75" customHeight="1" x14ac:dyDescent="0.3">
      <c r="A72" s="38" t="s">
        <v>315</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tr">
        <f>IF($D66="","",$D66)</f>
        <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IF($D72="","",$D72)</f>
        <v>NALTREXONE SERVICES</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IF($D73="","",$D73)</f>
        <v>Does the member have a confirmed, documented history of opiate and/or alcohol addiction?</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17.25" customHeight="1" x14ac:dyDescent="0.3">
      <c r="A77" s="38" t="s">
        <v>315</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tr">
        <f>IF($D100="","",$D100)</f>
        <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41.4" hidden="1" customHeight="1" x14ac:dyDescent="0.25">
      <c r="A79" s="38" t="str">
        <f>IF($D77="","",$D77)</f>
        <v>RECOVERY SERVICES</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7.7" hidden="1" customHeight="1" x14ac:dyDescent="0.25">
      <c r="A80" s="38" t="str">
        <f>IF($D78="","",$D78)</f>
        <v>Was client assessed for appropriateness of Recovery Services (either following completion of treatment or concurrent enrollment) and was a TEA completed?</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x14ac:dyDescent="0.25">
      <c r="A81" s="38" t="e">
        <f>IF(#REF!="","",#REF!)</f>
        <v>#REF!</v>
      </c>
    </row>
    <row r="82" spans="1:17" ht="16.5" customHeight="1" x14ac:dyDescent="0.3">
      <c r="A82" s="38" t="s">
        <v>315</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tr">
        <f>IF($D81="","",$D81)</f>
        <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IF($D82="","",$D82)</f>
        <v>PEER SUPPORT SERVICES</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x14ac:dyDescent="0.25">
      <c r="A85" s="38" t="e">
        <f>IF(#REF!="","",#REF!)</f>
        <v>#REF!</v>
      </c>
    </row>
    <row r="86" spans="1:17" ht="21" customHeight="1" x14ac:dyDescent="0.3">
      <c r="A86" s="38" t="s">
        <v>315</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e">
        <f>IF(#REF!="","",#REF!)</f>
        <v>#REF!</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str">
        <f t="shared" ref="A88:A92" si="12">IF($D86="","",$D86)</f>
        <v>PERINATAL SERVICES</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3">IF(O88="","",IF(O88="Yes","Met",IF(O88="No","Not met","N/A")))</f>
        <v/>
      </c>
      <c r="Q88" s="125"/>
    </row>
    <row r="89" spans="1:17" ht="90" customHeight="1" x14ac:dyDescent="0.25">
      <c r="A89" s="38" t="str">
        <f t="shared" si="12"/>
        <v>Do services rendered address treatment and recovery issues specific to pregnant and postpartum women such as relationships, sexual and physical abuse, and development of parenting skills?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3"/>
        <v/>
      </c>
      <c r="Q89" s="125"/>
    </row>
    <row r="90" spans="1:17" ht="90" customHeight="1" x14ac:dyDescent="0.25">
      <c r="A90" s="38" t="str">
        <f t="shared" si="12"/>
        <v>Does the medical documentation substantiate the member's pregnancy and is the last day of pregnancy documented in the member's record?</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3"/>
        <v/>
      </c>
      <c r="Q90" s="125"/>
    </row>
    <row r="91" spans="1:17" ht="90" customHeight="1" x14ac:dyDescent="0.25">
      <c r="A91" s="38" t="str">
        <f t="shared" si="12"/>
        <v>Are required elements for a relevant care plan found within the member record (ie: progress note)?</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3"/>
        <v/>
      </c>
      <c r="Q91" s="125"/>
    </row>
    <row r="92" spans="1:17" ht="41.4" hidden="1" customHeight="1" x14ac:dyDescent="0.25">
      <c r="A92" s="38" t="str">
        <f t="shared" si="12"/>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C92" s="68" t="str">
        <f>'Chart 1'!C92</f>
        <v>Hide 12.6</v>
      </c>
      <c r="D92" s="335" t="str">
        <f>'Chart 1'!D92</f>
        <v>Hide</v>
      </c>
      <c r="E92" s="335"/>
      <c r="F92" s="335"/>
      <c r="G92" s="335"/>
      <c r="H92" s="335"/>
      <c r="I92" s="335"/>
      <c r="J92" s="335"/>
      <c r="K92" s="335"/>
      <c r="L92" s="335"/>
      <c r="M92" s="335"/>
      <c r="N92" s="335"/>
      <c r="O92" s="23"/>
      <c r="P92" s="31" t="str">
        <f t="shared" si="13"/>
        <v/>
      </c>
      <c r="Q92" s="125"/>
    </row>
    <row r="93" spans="1:17" ht="15.75" customHeight="1"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42.6"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42.6"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8.600000000000001"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8.600000000000001"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x14ac:dyDescent="0.25">
      <c r="A100" s="38" t="e">
        <f>IF(#REF!="","",#REF!)</f>
        <v>#REF!</v>
      </c>
    </row>
    <row r="101" spans="1:17" x14ac:dyDescent="0.25">
      <c r="A101" s="38" t="e">
        <f>IF(#REF!="","",#REF!)</f>
        <v>#REF!</v>
      </c>
    </row>
    <row r="102" spans="1:17" ht="60" x14ac:dyDescent="0.25">
      <c r="A102" s="38" t="s">
        <v>315</v>
      </c>
    </row>
  </sheetData>
  <sheetProtection algorithmName="SHA-512" hashValue="3iZClvKsUS7VKXomYG0CYo91/PfqlDAtlx/ZccJWwylBWoh/N0BpnQh4nf5YjOUBKz6rd57L3PtnZyAo9XrW6g==" saltValue="tIYeRg0yO898J1zESOyH9g==" spinCount="100000" sheet="1" formatCells="0" formatColumns="0" formatRows="0" selectLockedCells="1"/>
  <mergeCells count="93">
    <mergeCell ref="E4:G4"/>
    <mergeCell ref="D15:N15"/>
    <mergeCell ref="D42:N42"/>
    <mergeCell ref="D43:N43"/>
    <mergeCell ref="D44:N44"/>
    <mergeCell ref="D13:N13"/>
    <mergeCell ref="E5:G5"/>
    <mergeCell ref="L5:M5"/>
    <mergeCell ref="D8:N8"/>
    <mergeCell ref="D9:N9"/>
    <mergeCell ref="D10:N10"/>
    <mergeCell ref="D11:N11"/>
    <mergeCell ref="D12:N12"/>
    <mergeCell ref="D49:N49"/>
    <mergeCell ref="D33:N33"/>
    <mergeCell ref="D34:N34"/>
    <mergeCell ref="D27:N27"/>
    <mergeCell ref="D23:N23"/>
    <mergeCell ref="D46:N46"/>
    <mergeCell ref="D28:N28"/>
    <mergeCell ref="D29:N29"/>
    <mergeCell ref="D40:N40"/>
    <mergeCell ref="D41:N41"/>
    <mergeCell ref="D36:N36"/>
    <mergeCell ref="D37:N37"/>
    <mergeCell ref="D50:N50"/>
    <mergeCell ref="D51:N51"/>
    <mergeCell ref="D14:N14"/>
    <mergeCell ref="D17:N17"/>
    <mergeCell ref="D18:N18"/>
    <mergeCell ref="D19:N19"/>
    <mergeCell ref="D30:N30"/>
    <mergeCell ref="D20:N20"/>
    <mergeCell ref="D21:N21"/>
    <mergeCell ref="D22:N22"/>
    <mergeCell ref="D26:N26"/>
    <mergeCell ref="D24:N24"/>
    <mergeCell ref="C38:O38"/>
    <mergeCell ref="D39:N39"/>
    <mergeCell ref="D31:N31"/>
    <mergeCell ref="D32:N32"/>
    <mergeCell ref="C1:G1"/>
    <mergeCell ref="I1:L1"/>
    <mergeCell ref="N1:P1"/>
    <mergeCell ref="C2:G2"/>
    <mergeCell ref="I2:L2"/>
    <mergeCell ref="O5:P5"/>
    <mergeCell ref="L4:M4"/>
    <mergeCell ref="O4:P4"/>
    <mergeCell ref="D67:N67"/>
    <mergeCell ref="D47:N47"/>
    <mergeCell ref="D48:N48"/>
    <mergeCell ref="D61:N61"/>
    <mergeCell ref="D62:N62"/>
    <mergeCell ref="D63:N63"/>
    <mergeCell ref="D53:N53"/>
    <mergeCell ref="D54:N54"/>
    <mergeCell ref="D55:N55"/>
    <mergeCell ref="D56:N56"/>
    <mergeCell ref="D57:N57"/>
    <mergeCell ref="D64:N64"/>
    <mergeCell ref="D65:N65"/>
    <mergeCell ref="D78:N78"/>
    <mergeCell ref="D79:N79"/>
    <mergeCell ref="D80:N80"/>
    <mergeCell ref="D68:N68"/>
    <mergeCell ref="D70:N70"/>
    <mergeCell ref="D69:N69"/>
    <mergeCell ref="D72:N72"/>
    <mergeCell ref="D99:N99"/>
    <mergeCell ref="D90:N90"/>
    <mergeCell ref="D91:N91"/>
    <mergeCell ref="D92:N92"/>
    <mergeCell ref="D94:N94"/>
    <mergeCell ref="D95:N95"/>
    <mergeCell ref="D96:N96"/>
    <mergeCell ref="D97:N97"/>
    <mergeCell ref="R7:Z7"/>
    <mergeCell ref="D73:N73"/>
    <mergeCell ref="D86:N86"/>
    <mergeCell ref="D87:N87"/>
    <mergeCell ref="D98:N98"/>
    <mergeCell ref="D88:N88"/>
    <mergeCell ref="D89:N89"/>
    <mergeCell ref="D59:N59"/>
    <mergeCell ref="D60:N60"/>
    <mergeCell ref="D58:N58"/>
    <mergeCell ref="D84:N84"/>
    <mergeCell ref="D82:N82"/>
    <mergeCell ref="D83:N83"/>
    <mergeCell ref="D74:N74"/>
    <mergeCell ref="D75:N75"/>
    <mergeCell ref="D77:N77"/>
  </mergeCells>
  <phoneticPr fontId="15" type="noConversion"/>
  <conditionalFormatting sqref="P1:P3 P6:P1048576 Q8:Q15 Q17:Q24 Q26:Q34 Q36:Q37 Q39:Q44 Q46:Q51 Q53:Q65 Q67:Q70 Q72:Q75 Q77:Q80 Q82:Q84 Q86:Q92 Q94:Q99">
    <cfRule type="containsText" dxfId="3" priority="1" operator="containsText" text="Fail">
      <formula>NOT(ISERROR(SEARCH("Fail",P1)))</formula>
    </cfRule>
  </conditionalFormatting>
  <conditionalFormatting sqref="AM9">
    <cfRule type="containsText" dxfId="2"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88270B66-F9CD-4B4A-B143-81E4CF3DAA86}">
      <formula1>"Yes,No,N/A"</formula1>
    </dataValidation>
    <dataValidation type="date" operator="greaterThan" allowBlank="1" showInputMessage="1" showErrorMessage="1" sqref="V9:V38" xr:uid="{429D3A32-62D2-48E4-BA1C-693C0542FF6C}">
      <formula1>36526</formula1>
    </dataValidation>
    <dataValidation type="list" allowBlank="1" showInputMessage="1" showErrorMessage="1" sqref="X9:X38" xr:uid="{F00F3FA3-FB61-44F5-BBDE-9DA2BDA24C0F}">
      <formula1>Corrected_Codes</formula1>
    </dataValidation>
    <dataValidation type="list" allowBlank="1" showInputMessage="1" showErrorMessage="1" sqref="Y9:Y38" xr:uid="{4EC78E5B-3FCF-41A8-A301-35F1ABC2EBC4}">
      <formula1>Disallowance_Codes</formula1>
    </dataValidation>
  </dataValidations>
  <pageMargins left="0.24" right="0.25" top="1.2" bottom="0.63" header="0.38" footer="0.25"/>
  <pageSetup scale="25" fitToHeight="0" orientation="portrait" r:id="rId1"/>
  <headerFooter alignWithMargins="0"/>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4A86-32B8-4A98-8A89-088040D96C2E}">
  <sheetPr codeName="Sheet37">
    <tabColor theme="3" tint="0.39997558519241921"/>
    <pageSetUpPr fitToPage="1"/>
  </sheetPr>
  <dimension ref="A1:AM102"/>
  <sheetViews>
    <sheetView showGridLines="0" topLeftCell="B1" zoomScale="80" zoomScaleNormal="80" zoomScaleSheetLayoutView="92" workbookViewId="0">
      <selection activeCell="O9" sqref="O9"/>
    </sheetView>
  </sheetViews>
  <sheetFormatPr defaultColWidth="9.5546875" defaultRowHeight="15" x14ac:dyDescent="0.25"/>
  <cols>
    <col min="1" max="1" width="79.6640625" style="38" hidden="1" customWidth="1"/>
    <col min="2" max="2" width="2.6640625" style="4" customWidth="1"/>
    <col min="3" max="3" width="9" style="5" customWidth="1"/>
    <col min="4" max="7" width="9" style="1" customWidth="1"/>
    <col min="8" max="8" width="4.44140625" style="1" customWidth="1"/>
    <col min="9" max="10" width="16.6640625" style="1" customWidth="1"/>
    <col min="11" max="12" width="8.6640625" style="1" customWidth="1"/>
    <col min="13" max="13" width="4.44140625" style="1" customWidth="1"/>
    <col min="14" max="14" width="13.33203125" style="1" customWidth="1"/>
    <col min="15" max="15" width="10.5546875" style="5" customWidth="1"/>
    <col min="16" max="16" width="13.33203125" style="4" customWidth="1"/>
    <col min="17" max="17" width="66.6640625" style="1" customWidth="1"/>
    <col min="18" max="18" width="15" customWidth="1"/>
    <col min="19" max="22" width="15" style="1" customWidth="1"/>
    <col min="23" max="23" width="13.6640625" style="1" customWidth="1"/>
    <col min="24" max="24" width="27.6640625" style="11" customWidth="1"/>
    <col min="25" max="25" width="29.5546875" customWidth="1"/>
    <col min="26" max="26" width="48.5546875" customWidth="1"/>
    <col min="27" max="27" width="25" customWidth="1"/>
    <col min="28" max="28" width="40.44140625" style="1" customWidth="1"/>
    <col min="29" max="16384" width="9.5546875" style="1"/>
  </cols>
  <sheetData>
    <row r="1" spans="1:39" s="5" customFormat="1" ht="15.6" x14ac:dyDescent="0.25">
      <c r="A1" s="38"/>
      <c r="B1" s="4"/>
      <c r="C1" s="345" t="s">
        <v>288</v>
      </c>
      <c r="D1" s="346"/>
      <c r="E1" s="346"/>
      <c r="F1" s="346"/>
      <c r="G1" s="347"/>
      <c r="H1" s="109"/>
      <c r="I1" s="345" t="s">
        <v>39</v>
      </c>
      <c r="J1" s="346"/>
      <c r="K1" s="346"/>
      <c r="L1" s="347"/>
      <c r="M1" s="109"/>
      <c r="N1" s="345" t="s">
        <v>289</v>
      </c>
      <c r="O1" s="346"/>
      <c r="P1" s="347"/>
      <c r="W1" s="7"/>
      <c r="X1" s="7"/>
    </row>
    <row r="2" spans="1:39" s="5" customFormat="1" ht="18" customHeight="1" x14ac:dyDescent="0.25">
      <c r="A2" s="38"/>
      <c r="B2" s="4"/>
      <c r="C2" s="348">
        <f>Org_Name</f>
        <v>0</v>
      </c>
      <c r="D2" s="349"/>
      <c r="E2" s="349"/>
      <c r="F2" s="349"/>
      <c r="G2" s="350"/>
      <c r="H2" s="109"/>
      <c r="I2" s="348">
        <f>Program</f>
        <v>0</v>
      </c>
      <c r="J2" s="349"/>
      <c r="K2" s="349"/>
      <c r="L2" s="350"/>
      <c r="M2" s="109"/>
      <c r="N2" s="108">
        <f>'Chart Review Info'!G5</f>
        <v>0</v>
      </c>
      <c r="O2" s="68" t="s">
        <v>290</v>
      </c>
      <c r="P2" s="108">
        <f>'Chart Review Info'!G6</f>
        <v>0</v>
      </c>
      <c r="W2" s="7"/>
      <c r="X2" s="7"/>
    </row>
    <row r="3" spans="1:39" s="5" customFormat="1" x14ac:dyDescent="0.25">
      <c r="A3" s="38"/>
      <c r="B3" s="4"/>
      <c r="C3" s="110"/>
      <c r="D3" s="109"/>
      <c r="E3" s="109"/>
      <c r="F3" s="109"/>
      <c r="G3" s="109"/>
      <c r="H3" s="109"/>
      <c r="I3" s="109"/>
      <c r="J3" s="109"/>
      <c r="K3" s="109"/>
      <c r="L3" s="109"/>
      <c r="M3" s="109"/>
      <c r="N3" s="109"/>
      <c r="O3" s="109"/>
      <c r="P3" s="109"/>
      <c r="W3" s="7"/>
      <c r="X3" s="7"/>
    </row>
    <row r="4" spans="1:39" s="5" customFormat="1" ht="31.95" customHeight="1" x14ac:dyDescent="0.25">
      <c r="A4" s="38"/>
      <c r="B4" s="4"/>
      <c r="C4" s="111" t="s">
        <v>291</v>
      </c>
      <c r="D4" s="109"/>
      <c r="E4" s="345" t="str">
        <f>'Chart 1'!E4</f>
        <v>SmartCare Client ID#</v>
      </c>
      <c r="F4" s="346"/>
      <c r="G4" s="347"/>
      <c r="H4" s="109"/>
      <c r="I4" s="113" t="s">
        <v>292</v>
      </c>
      <c r="J4" s="113" t="s">
        <v>293</v>
      </c>
      <c r="K4" s="109"/>
      <c r="L4" s="345" t="s">
        <v>10</v>
      </c>
      <c r="M4" s="347"/>
      <c r="N4" s="109"/>
      <c r="O4" s="345" t="s">
        <v>12</v>
      </c>
      <c r="P4" s="347"/>
      <c r="W4" s="7"/>
      <c r="X4" s="7"/>
    </row>
    <row r="5" spans="1:39" s="5" customFormat="1" ht="18" customHeight="1" x14ac:dyDescent="0.25">
      <c r="A5" s="38"/>
      <c r="B5" s="4"/>
      <c r="C5" s="112">
        <v>20</v>
      </c>
      <c r="D5" s="109"/>
      <c r="E5" s="367" t="str" cm="1">
        <f t="array" aca="1" ref="E5" ca="1">INDIRECT("MRN_"&amp;$C$5)</f>
        <v>N/A</v>
      </c>
      <c r="F5" s="369"/>
      <c r="G5" s="368"/>
      <c r="H5" s="109"/>
      <c r="I5" s="236"/>
      <c r="J5" s="236"/>
      <c r="K5" s="109"/>
      <c r="L5" s="367" cm="1">
        <f t="array" aca="1" ref="L5" ca="1">INDIRECT("Ins_"&amp;$C$5)</f>
        <v>0</v>
      </c>
      <c r="M5" s="368"/>
      <c r="N5" s="109"/>
      <c r="O5" s="367" cm="1">
        <f t="array" aca="1" ref="O5" ca="1">INDIRECT("Reviewer_"&amp;$C$5)</f>
        <v>0</v>
      </c>
      <c r="P5" s="368"/>
      <c r="W5" s="5" t="s">
        <v>294</v>
      </c>
      <c r="X5" s="7"/>
    </row>
    <row r="6" spans="1:39" x14ac:dyDescent="0.25">
      <c r="C6" s="24"/>
      <c r="D6" s="26"/>
      <c r="E6" s="25"/>
      <c r="F6" s="25"/>
      <c r="G6" s="25"/>
      <c r="H6" s="25"/>
      <c r="I6" s="25"/>
      <c r="J6" s="25"/>
      <c r="K6" s="25"/>
      <c r="L6" s="25"/>
      <c r="M6" s="25"/>
      <c r="N6" s="25"/>
      <c r="O6" s="25"/>
      <c r="U6" s="5"/>
      <c r="V6" s="5"/>
      <c r="W6" s="118">
        <f>SUMIF(Y9:Y38,"B*",W9:W38)</f>
        <v>0</v>
      </c>
      <c r="X6" s="7"/>
      <c r="Y6" s="5"/>
      <c r="Z6" s="1"/>
      <c r="AA6" s="1"/>
    </row>
    <row r="7" spans="1:39" ht="18" customHeight="1" x14ac:dyDescent="0.25">
      <c r="C7" s="26"/>
      <c r="D7" s="78"/>
      <c r="E7" s="27"/>
      <c r="F7" s="27"/>
      <c r="G7" s="27"/>
      <c r="H7" s="27"/>
      <c r="I7" s="27"/>
      <c r="J7" s="27"/>
      <c r="K7" s="27"/>
      <c r="L7" s="27"/>
      <c r="M7" s="27"/>
      <c r="N7" s="27"/>
      <c r="O7" s="27"/>
      <c r="R7" s="332" t="s">
        <v>295</v>
      </c>
      <c r="S7" s="333"/>
      <c r="T7" s="333"/>
      <c r="U7" s="333"/>
      <c r="V7" s="333"/>
      <c r="W7" s="333"/>
      <c r="X7" s="333"/>
      <c r="Y7" s="333"/>
      <c r="Z7" s="334"/>
      <c r="AA7" s="1"/>
    </row>
    <row r="8" spans="1:39" ht="28.2" customHeight="1" x14ac:dyDescent="0.3">
      <c r="A8" s="38" t="str">
        <f>IF($D8="","",$D8)</f>
        <v>INTAKE</v>
      </c>
      <c r="C8" s="28" t="s">
        <v>296</v>
      </c>
      <c r="D8" s="370" t="str">
        <f>'Chart 1'!D8</f>
        <v>INTAKE</v>
      </c>
      <c r="E8" s="371"/>
      <c r="F8" s="371"/>
      <c r="G8" s="371"/>
      <c r="H8" s="371"/>
      <c r="I8" s="371"/>
      <c r="J8" s="371"/>
      <c r="K8" s="371"/>
      <c r="L8" s="371"/>
      <c r="M8" s="371"/>
      <c r="N8" s="372"/>
      <c r="O8" s="29" t="s">
        <v>297</v>
      </c>
      <c r="P8" s="29" t="s">
        <v>298</v>
      </c>
      <c r="Q8" s="29" t="s">
        <v>299</v>
      </c>
      <c r="R8" s="40" t="s">
        <v>286</v>
      </c>
      <c r="S8" s="41" t="s">
        <v>91</v>
      </c>
      <c r="T8" s="40" t="s">
        <v>92</v>
      </c>
      <c r="U8" s="40" t="s">
        <v>93</v>
      </c>
      <c r="V8" s="40" t="s">
        <v>94</v>
      </c>
      <c r="W8" s="40" t="s">
        <v>287</v>
      </c>
      <c r="X8" s="42" t="s">
        <v>95</v>
      </c>
      <c r="Y8" s="43" t="s">
        <v>112</v>
      </c>
      <c r="Z8" s="43" t="s">
        <v>96</v>
      </c>
      <c r="AA8" s="1"/>
    </row>
    <row r="9" spans="1:39" ht="179.4" customHeight="1" x14ac:dyDescent="0.25">
      <c r="A9" s="38" t="str">
        <f t="shared" ref="A9:A22" si="0">IF($D9="","",$D9)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9" s="245"/>
      <c r="C9" s="30">
        <f>'Chart 1'!C9</f>
        <v>1.1000000000000001</v>
      </c>
      <c r="D9" s="373"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9" s="374"/>
      <c r="F9" s="374"/>
      <c r="G9" s="374"/>
      <c r="H9" s="374"/>
      <c r="I9" s="374"/>
      <c r="J9" s="374"/>
      <c r="K9" s="374"/>
      <c r="L9" s="374"/>
      <c r="M9" s="374"/>
      <c r="N9" s="375"/>
      <c r="O9" s="23"/>
      <c r="P9" s="31" t="str">
        <f>IF(O9="","",IF(O9="Yes","Met",IF(O9="No","Not met","N/A")))</f>
        <v/>
      </c>
      <c r="Q9" s="125"/>
      <c r="R9" s="49"/>
      <c r="S9" s="50"/>
      <c r="T9" s="50"/>
      <c r="U9" s="50"/>
      <c r="V9" s="51"/>
      <c r="W9" s="116"/>
      <c r="X9" s="52"/>
      <c r="Y9" s="53"/>
      <c r="Z9" s="54"/>
      <c r="AA9" s="128"/>
      <c r="AB9" s="128"/>
      <c r="AC9" s="128"/>
      <c r="AD9" s="128"/>
      <c r="AE9" s="128"/>
      <c r="AF9" s="128"/>
      <c r="AG9" s="128"/>
      <c r="AH9" s="128"/>
      <c r="AI9" s="128"/>
      <c r="AJ9" s="128"/>
      <c r="AK9" s="128"/>
      <c r="AL9" s="128"/>
      <c r="AM9" s="128"/>
    </row>
    <row r="10" spans="1:39" ht="90" customHeight="1" x14ac:dyDescent="0.25">
      <c r="A10" s="38" t="str">
        <f t="shared" si="0"/>
        <v>If telehealth or telephone services are provided, is there documented consent (written or verbal) specific to the provision of telehealth services prior to initial delivery of services?</v>
      </c>
      <c r="B10" s="245"/>
      <c r="C10" s="30">
        <f>'Chart 1'!C10</f>
        <v>1.2</v>
      </c>
      <c r="D10" s="373" t="str">
        <f>'Chart 1'!D10</f>
        <v>If telehealth or telephone services are provided, is there documented consent (written or verbal) specific to the provision of telehealth services prior to initial delivery of services?</v>
      </c>
      <c r="E10" s="374"/>
      <c r="F10" s="374"/>
      <c r="G10" s="374"/>
      <c r="H10" s="374"/>
      <c r="I10" s="374"/>
      <c r="J10" s="374"/>
      <c r="K10" s="374"/>
      <c r="L10" s="374"/>
      <c r="M10" s="374"/>
      <c r="N10" s="375"/>
      <c r="O10" s="23"/>
      <c r="P10" s="31" t="str">
        <f t="shared" ref="P10:P15" si="1">IF(O10="","",IF(O10="Yes","Met",IF(O10="No","Not met","N/A")))</f>
        <v/>
      </c>
      <c r="Q10" s="125"/>
      <c r="R10" s="49"/>
      <c r="S10" s="50"/>
      <c r="T10" s="50"/>
      <c r="U10" s="50"/>
      <c r="V10" s="51"/>
      <c r="W10" s="116"/>
      <c r="X10" s="52"/>
      <c r="Y10" s="53"/>
      <c r="Z10" s="54"/>
      <c r="AA10" s="1"/>
    </row>
    <row r="11" spans="1:39" ht="180" customHeight="1" x14ac:dyDescent="0.25">
      <c r="A11" s="38" t="str">
        <f t="shared" si="0"/>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C11" s="30">
        <f>'Chart 1'!C11</f>
        <v>1.3</v>
      </c>
      <c r="D11" s="373"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11" s="374"/>
      <c r="F11" s="374"/>
      <c r="G11" s="374"/>
      <c r="H11" s="374"/>
      <c r="I11" s="374"/>
      <c r="J11" s="374"/>
      <c r="K11" s="374"/>
      <c r="L11" s="374"/>
      <c r="M11" s="374"/>
      <c r="N11" s="375"/>
      <c r="O11" s="23"/>
      <c r="P11" s="31" t="str">
        <f t="shared" si="1"/>
        <v/>
      </c>
      <c r="Q11" s="125"/>
      <c r="R11" s="49"/>
      <c r="S11" s="50"/>
      <c r="T11" s="50"/>
      <c r="U11" s="50"/>
      <c r="V11" s="51"/>
      <c r="W11" s="116"/>
      <c r="X11" s="52"/>
      <c r="Y11" s="53"/>
      <c r="Z11" s="54"/>
      <c r="AA11" s="1"/>
    </row>
    <row r="12" spans="1:39" ht="90" customHeight="1" x14ac:dyDescent="0.25">
      <c r="A12" s="38" t="str">
        <f t="shared" si="0"/>
        <v>For members whose primary language is not English, is there evidence of informing materials provided to member in their primary/preferred language? Do progress notes document the language of service provided (if other than English)?</v>
      </c>
      <c r="B12" s="245"/>
      <c r="C12" s="30">
        <f>'Chart 1'!C12</f>
        <v>1.4</v>
      </c>
      <c r="D12" s="373" t="str">
        <f>'Chart 1'!D12</f>
        <v>For members whose primary language is not English, is there evidence of informing materials provided to member in their primary/preferred language? Do progress notes document the language of service provided (if other than English)?</v>
      </c>
      <c r="E12" s="374"/>
      <c r="F12" s="374"/>
      <c r="G12" s="374"/>
      <c r="H12" s="374"/>
      <c r="I12" s="374"/>
      <c r="J12" s="374"/>
      <c r="K12" s="374"/>
      <c r="L12" s="374"/>
      <c r="M12" s="374"/>
      <c r="N12" s="375"/>
      <c r="O12" s="23"/>
      <c r="P12" s="31" t="str">
        <f t="shared" si="1"/>
        <v/>
      </c>
      <c r="Q12" s="125"/>
      <c r="R12" s="49"/>
      <c r="S12" s="50"/>
      <c r="T12" s="50"/>
      <c r="U12" s="50"/>
      <c r="V12" s="51"/>
      <c r="W12" s="116"/>
      <c r="X12" s="52"/>
      <c r="Y12" s="53"/>
      <c r="Z12" s="54"/>
      <c r="AA12" s="1"/>
    </row>
    <row r="13" spans="1:39" ht="90" customHeight="1" x14ac:dyDescent="0.25">
      <c r="A13" s="38" t="str">
        <f t="shared" si="0"/>
        <v xml:space="preserve">For member with identified disabilities, is there documentation that services were provided in alternate formats and/or accommodation of disability? </v>
      </c>
      <c r="B13" s="245"/>
      <c r="C13" s="30">
        <f>'Chart 1'!C13</f>
        <v>1.5</v>
      </c>
      <c r="D13" s="373" t="str">
        <f>'Chart 1'!D13</f>
        <v xml:space="preserve">For member with identified disabilities, is there documentation that services were provided in alternate formats and/or accommodation of disability? </v>
      </c>
      <c r="E13" s="374"/>
      <c r="F13" s="374"/>
      <c r="G13" s="374"/>
      <c r="H13" s="374"/>
      <c r="I13" s="374"/>
      <c r="J13" s="374"/>
      <c r="K13" s="374"/>
      <c r="L13" s="374"/>
      <c r="M13" s="374"/>
      <c r="N13" s="375"/>
      <c r="O13" s="23"/>
      <c r="P13" s="31" t="str">
        <f t="shared" si="1"/>
        <v/>
      </c>
      <c r="Q13" s="125"/>
      <c r="R13" s="49"/>
      <c r="S13" s="50"/>
      <c r="T13" s="50"/>
      <c r="U13" s="50"/>
      <c r="V13" s="51"/>
      <c r="W13" s="116"/>
      <c r="X13" s="52"/>
      <c r="Y13" s="53"/>
      <c r="Z13" s="54"/>
      <c r="AA13" s="1"/>
    </row>
    <row r="14" spans="1:39" ht="90" customHeight="1" x14ac:dyDescent="0.25">
      <c r="A14" s="38" t="str">
        <f t="shared" si="0"/>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B14" s="245"/>
      <c r="C14" s="30">
        <f>'Chart 1'!C14</f>
        <v>1.6</v>
      </c>
      <c r="D14" s="373"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14" s="374"/>
      <c r="F14" s="374"/>
      <c r="G14" s="374"/>
      <c r="H14" s="374"/>
      <c r="I14" s="374"/>
      <c r="J14" s="374"/>
      <c r="K14" s="374"/>
      <c r="L14" s="374"/>
      <c r="M14" s="374"/>
      <c r="N14" s="375"/>
      <c r="O14" s="23"/>
      <c r="P14" s="31" t="str">
        <f t="shared" si="1"/>
        <v/>
      </c>
      <c r="Q14" s="125"/>
      <c r="R14" s="49"/>
      <c r="S14" s="50"/>
      <c r="T14" s="50"/>
      <c r="U14" s="50"/>
      <c r="V14" s="51"/>
      <c r="W14" s="116"/>
      <c r="X14" s="52"/>
      <c r="Y14" s="53"/>
      <c r="Z14" s="54"/>
      <c r="AA14" s="1"/>
    </row>
    <row r="15" spans="1:39" ht="150" customHeight="1" x14ac:dyDescent="0.25">
      <c r="B15" s="245"/>
      <c r="C15" s="30">
        <f>'Chart 1'!C15</f>
        <v>1.7</v>
      </c>
      <c r="D15" s="373"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15" s="374"/>
      <c r="F15" s="374"/>
      <c r="G15" s="374"/>
      <c r="H15" s="374"/>
      <c r="I15" s="374"/>
      <c r="J15" s="374"/>
      <c r="K15" s="374"/>
      <c r="L15" s="374"/>
      <c r="M15" s="374"/>
      <c r="N15" s="375"/>
      <c r="O15" s="23"/>
      <c r="P15" s="31" t="str">
        <f t="shared" si="1"/>
        <v/>
      </c>
      <c r="Q15" s="125"/>
      <c r="R15" s="49"/>
      <c r="S15" s="50"/>
      <c r="T15" s="50"/>
      <c r="U15" s="50"/>
      <c r="V15" s="51"/>
      <c r="W15" s="116"/>
      <c r="X15" s="52"/>
      <c r="Y15" s="53"/>
      <c r="Z15" s="54"/>
      <c r="AA15" s="1"/>
    </row>
    <row r="16" spans="1:39" ht="15.6" x14ac:dyDescent="0.25">
      <c r="A16" s="38" t="str">
        <f t="shared" si="0"/>
        <v/>
      </c>
      <c r="C16" s="33"/>
      <c r="D16" s="34"/>
      <c r="E16" s="35"/>
      <c r="F16" s="35"/>
      <c r="G16" s="35"/>
      <c r="H16" s="35"/>
      <c r="I16" s="35"/>
      <c r="J16" s="35"/>
      <c r="K16" s="35"/>
      <c r="L16" s="35"/>
      <c r="M16" s="35"/>
      <c r="N16" s="35"/>
      <c r="O16" s="35"/>
      <c r="R16" s="49"/>
      <c r="S16" s="50"/>
      <c r="T16" s="50"/>
      <c r="U16" s="50"/>
      <c r="V16" s="51"/>
      <c r="W16" s="116"/>
      <c r="X16" s="52"/>
      <c r="Y16" s="53"/>
      <c r="Z16" s="54"/>
      <c r="AA16" s="1"/>
    </row>
    <row r="17" spans="1:27" ht="15.6" x14ac:dyDescent="0.3">
      <c r="A17" s="38" t="str">
        <f t="shared" si="0"/>
        <v>SCREENING/ASSESSMENT</v>
      </c>
      <c r="C17" s="36" t="s">
        <v>296</v>
      </c>
      <c r="D17" s="355" t="str">
        <f>'Chart 1'!D17</f>
        <v>SCREENING/ASSESSMENT</v>
      </c>
      <c r="E17" s="355"/>
      <c r="F17" s="355"/>
      <c r="G17" s="355"/>
      <c r="H17" s="355"/>
      <c r="I17" s="355"/>
      <c r="J17" s="355"/>
      <c r="K17" s="355"/>
      <c r="L17" s="355"/>
      <c r="M17" s="355"/>
      <c r="N17" s="355"/>
      <c r="O17" s="252" t="s">
        <v>297</v>
      </c>
      <c r="P17" s="252" t="s">
        <v>298</v>
      </c>
      <c r="Q17" s="252" t="s">
        <v>299</v>
      </c>
      <c r="R17" s="49"/>
      <c r="S17" s="50"/>
      <c r="T17" s="50"/>
      <c r="U17" s="50"/>
      <c r="V17" s="51"/>
      <c r="W17" s="116"/>
      <c r="X17" s="52"/>
      <c r="Y17" s="53"/>
      <c r="Z17" s="54"/>
      <c r="AA17" s="1"/>
    </row>
    <row r="18" spans="1:27" ht="90" customHeight="1" x14ac:dyDescent="0.25">
      <c r="A18" s="38" t="str">
        <f t="shared" si="0"/>
        <v>Has completed a screening (BQuIP for Adults or other screening tools for youth/young adults)?</v>
      </c>
      <c r="C18" s="32">
        <f>'Chart 1'!C18</f>
        <v>2.1</v>
      </c>
      <c r="D18" s="353" t="str">
        <f>'Chart 1'!D18</f>
        <v>Has completed a screening (BQuIP for Adults or other screening tools for youth/young adults)?</v>
      </c>
      <c r="E18" s="354"/>
      <c r="F18" s="354"/>
      <c r="G18" s="354"/>
      <c r="H18" s="354"/>
      <c r="I18" s="354"/>
      <c r="J18" s="354"/>
      <c r="K18" s="354"/>
      <c r="L18" s="354"/>
      <c r="M18" s="354"/>
      <c r="N18" s="354"/>
      <c r="O18" s="23"/>
      <c r="P18" s="31" t="str">
        <f>IF(O18="","",IF(O18="Yes","Met",IF(O18="No","Not met","N/A")))</f>
        <v/>
      </c>
      <c r="Q18" s="125"/>
      <c r="R18" s="49"/>
      <c r="S18" s="50"/>
      <c r="T18" s="50"/>
      <c r="U18" s="50"/>
      <c r="V18" s="51"/>
      <c r="W18" s="116"/>
      <c r="X18" s="52"/>
      <c r="Y18" s="53"/>
      <c r="Z18" s="54"/>
      <c r="AA18" s="1"/>
    </row>
    <row r="19" spans="1:27" ht="90" customHeight="1" x14ac:dyDescent="0.25">
      <c r="A19" s="38" t="str">
        <f t="shared" si="0"/>
        <v>Is actual level of care the same as the indicated Level of Care (LOC), or is the discrepancy sufficiently justified?  If there is a discrepancy, is there a quality of care concern?</v>
      </c>
      <c r="B19" s="245"/>
      <c r="C19" s="32">
        <f>'Chart 1'!C19</f>
        <v>2.2000000000000002</v>
      </c>
      <c r="D19" s="353" t="str">
        <f>'Chart 1'!D19</f>
        <v>Is actual level of care the same as the indicated Level of Care (LOC), or is the discrepancy sufficiently justified?  If there is a discrepancy, is there a quality of care concern?</v>
      </c>
      <c r="E19" s="354"/>
      <c r="F19" s="354"/>
      <c r="G19" s="354"/>
      <c r="H19" s="354"/>
      <c r="I19" s="354"/>
      <c r="J19" s="354"/>
      <c r="K19" s="354"/>
      <c r="L19" s="354"/>
      <c r="M19" s="354"/>
      <c r="N19" s="354"/>
      <c r="O19" s="23"/>
      <c r="P19" s="31" t="str">
        <f t="shared" ref="P19:P24" si="2">IF(O19="","",IF(O19="Yes","Met",IF(O19="No","Not met","N/A")))</f>
        <v/>
      </c>
      <c r="Q19" s="125"/>
      <c r="R19" s="49"/>
      <c r="S19" s="50"/>
      <c r="T19" s="50"/>
      <c r="U19" s="50"/>
      <c r="V19" s="51"/>
      <c r="W19" s="116"/>
      <c r="X19" s="52"/>
      <c r="Y19" s="53"/>
      <c r="Z19" s="54"/>
      <c r="AA19" s="1"/>
    </row>
    <row r="20" spans="1:27" ht="90" customHeight="1" x14ac:dyDescent="0.25">
      <c r="A20" s="38" t="str">
        <f t="shared" si="0"/>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B20" s="245"/>
      <c r="C20" s="32">
        <f>'Chart 1'!C20</f>
        <v>2.2999999999999998</v>
      </c>
      <c r="D20" s="353"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20" s="354"/>
      <c r="F20" s="354"/>
      <c r="G20" s="354"/>
      <c r="H20" s="354"/>
      <c r="I20" s="354"/>
      <c r="J20" s="354"/>
      <c r="K20" s="354"/>
      <c r="L20" s="354"/>
      <c r="M20" s="354"/>
      <c r="N20" s="354"/>
      <c r="O20" s="23"/>
      <c r="P20" s="31" t="str">
        <f t="shared" si="2"/>
        <v/>
      </c>
      <c r="Q20" s="125"/>
      <c r="R20" s="49"/>
      <c r="S20" s="50"/>
      <c r="T20" s="50"/>
      <c r="U20" s="50"/>
      <c r="V20" s="51"/>
      <c r="W20" s="116"/>
      <c r="X20" s="52"/>
      <c r="Y20" s="53"/>
      <c r="Z20" s="54"/>
      <c r="AA20" s="1"/>
    </row>
    <row r="21" spans="1:27" ht="90" customHeight="1" x14ac:dyDescent="0.25">
      <c r="A21" s="38" t="str">
        <f t="shared" si="0"/>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B21" s="245"/>
      <c r="C21" s="32">
        <f>'Chart 1'!C21</f>
        <v>2.4</v>
      </c>
      <c r="D21" s="353"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21" s="354"/>
      <c r="F21" s="354"/>
      <c r="G21" s="354"/>
      <c r="H21" s="354"/>
      <c r="I21" s="354"/>
      <c r="J21" s="354"/>
      <c r="K21" s="354"/>
      <c r="L21" s="354"/>
      <c r="M21" s="354"/>
      <c r="N21" s="354"/>
      <c r="O21" s="23"/>
      <c r="P21" s="31" t="str">
        <f t="shared" si="2"/>
        <v/>
      </c>
      <c r="Q21" s="125"/>
      <c r="R21" s="49"/>
      <c r="S21" s="50"/>
      <c r="T21" s="50"/>
      <c r="U21" s="50"/>
      <c r="V21" s="51"/>
      <c r="W21" s="116"/>
      <c r="X21" s="52"/>
      <c r="Y21" s="53"/>
      <c r="Z21" s="54"/>
      <c r="AA21" s="1"/>
    </row>
    <row r="22" spans="1:27" ht="90" customHeight="1" x14ac:dyDescent="0.25">
      <c r="A22" s="38" t="str">
        <f t="shared" si="0"/>
        <v>Was member screened for priority population status (pregnant person using IV substances, pregnant person using other non-IV substances, person using IV substances)?</v>
      </c>
      <c r="B22" s="245"/>
      <c r="C22" s="32">
        <f>'Chart 1'!C22</f>
        <v>2.5</v>
      </c>
      <c r="D22" s="353" t="str">
        <f>'Chart 1'!D22</f>
        <v>Was member screened for priority population status (pregnant person using IV substances, pregnant person using other non-IV substances, person using IV substances)?</v>
      </c>
      <c r="E22" s="354"/>
      <c r="F22" s="354"/>
      <c r="G22" s="354"/>
      <c r="H22" s="354"/>
      <c r="I22" s="354"/>
      <c r="J22" s="354"/>
      <c r="K22" s="354"/>
      <c r="L22" s="354"/>
      <c r="M22" s="354"/>
      <c r="N22" s="354"/>
      <c r="O22" s="23"/>
      <c r="P22" s="31" t="str">
        <f t="shared" si="2"/>
        <v/>
      </c>
      <c r="Q22" s="125"/>
      <c r="R22" s="49"/>
      <c r="S22" s="50"/>
      <c r="T22" s="50"/>
      <c r="U22" s="50"/>
      <c r="V22" s="51"/>
      <c r="W22" s="116"/>
      <c r="X22" s="52"/>
      <c r="Y22" s="53"/>
      <c r="Z22" s="54"/>
      <c r="AA22" s="1"/>
    </row>
    <row r="23" spans="1:27" ht="90" customHeight="1" x14ac:dyDescent="0.25">
      <c r="B23" s="245"/>
      <c r="C23" s="32">
        <f>'Chart 1'!C23</f>
        <v>2.6</v>
      </c>
      <c r="D23" s="353" t="str">
        <f>'Chart 1'!D23</f>
        <v xml:space="preserve">Are the following completed and included in the medical record?   
- Health Questionnaire  
- Risk assessment </v>
      </c>
      <c r="E23" s="354"/>
      <c r="F23" s="354"/>
      <c r="G23" s="354"/>
      <c r="H23" s="354"/>
      <c r="I23" s="354"/>
      <c r="J23" s="354"/>
      <c r="K23" s="354"/>
      <c r="L23" s="354"/>
      <c r="M23" s="354"/>
      <c r="N23" s="354"/>
      <c r="O23" s="23"/>
      <c r="P23" s="31" t="str">
        <f t="shared" si="2"/>
        <v/>
      </c>
      <c r="Q23" s="31"/>
      <c r="R23" s="49"/>
      <c r="S23" s="50"/>
      <c r="T23" s="50"/>
      <c r="U23" s="50"/>
      <c r="V23" s="51"/>
      <c r="W23" s="116"/>
      <c r="X23" s="52"/>
      <c r="Y23" s="53"/>
      <c r="Z23" s="54"/>
      <c r="AA23" s="1"/>
    </row>
    <row r="24" spans="1:27" ht="37.950000000000003" hidden="1" customHeight="1" x14ac:dyDescent="0.25">
      <c r="B24" s="245"/>
      <c r="C24" s="32" t="str">
        <f>'Chart 1'!C24</f>
        <v>Hide 2.7</v>
      </c>
      <c r="D24" s="353" t="str">
        <f>'Chart 1'!D24</f>
        <v>Hide</v>
      </c>
      <c r="E24" s="354"/>
      <c r="F24" s="354"/>
      <c r="G24" s="354"/>
      <c r="H24" s="354"/>
      <c r="I24" s="354"/>
      <c r="J24" s="354"/>
      <c r="K24" s="354"/>
      <c r="L24" s="354"/>
      <c r="M24" s="354"/>
      <c r="N24" s="354"/>
      <c r="O24" s="23"/>
      <c r="P24" s="31" t="str">
        <f t="shared" si="2"/>
        <v/>
      </c>
      <c r="Q24" s="31"/>
      <c r="R24" s="49"/>
      <c r="S24" s="50"/>
      <c r="T24" s="50"/>
      <c r="U24" s="50"/>
      <c r="V24" s="51"/>
      <c r="W24" s="116"/>
      <c r="X24" s="52"/>
      <c r="Y24" s="53"/>
      <c r="Z24" s="54"/>
      <c r="AA24" s="1"/>
    </row>
    <row r="25" spans="1:27" ht="15.6" x14ac:dyDescent="0.25">
      <c r="A25" s="38" t="e">
        <f>IF(#REF!="","",#REF!)</f>
        <v>#REF!</v>
      </c>
      <c r="C25" s="33"/>
      <c r="D25" s="34"/>
      <c r="E25" s="35"/>
      <c r="F25" s="35"/>
      <c r="G25" s="35"/>
      <c r="H25" s="35"/>
      <c r="I25" s="35"/>
      <c r="J25" s="35"/>
      <c r="K25" s="35"/>
      <c r="L25" s="35"/>
      <c r="M25" s="35"/>
      <c r="N25" s="35"/>
      <c r="O25" s="35"/>
      <c r="R25" s="49"/>
      <c r="S25" s="50"/>
      <c r="T25" s="50"/>
      <c r="U25" s="50"/>
      <c r="V25" s="51"/>
      <c r="W25" s="116"/>
      <c r="X25" s="52"/>
      <c r="Y25" s="53"/>
      <c r="Z25" s="54"/>
      <c r="AA25" s="1"/>
    </row>
    <row r="26" spans="1:27" ht="20.25" customHeight="1" x14ac:dyDescent="0.3">
      <c r="A26" s="38" t="s">
        <v>315</v>
      </c>
      <c r="B26" s="245"/>
      <c r="C26" s="36" t="s">
        <v>296</v>
      </c>
      <c r="D26" s="342" t="str">
        <f>'Chart 1'!D26</f>
        <v>DIAGNOSIS/PROBLEM LIST</v>
      </c>
      <c r="E26" s="343"/>
      <c r="F26" s="343"/>
      <c r="G26" s="343"/>
      <c r="H26" s="343"/>
      <c r="I26" s="343"/>
      <c r="J26" s="343"/>
      <c r="K26" s="343"/>
      <c r="L26" s="343"/>
      <c r="M26" s="343"/>
      <c r="N26" s="344"/>
      <c r="O26" s="252" t="s">
        <v>297</v>
      </c>
      <c r="P26" s="252" t="s">
        <v>298</v>
      </c>
      <c r="Q26" s="252" t="s">
        <v>299</v>
      </c>
      <c r="R26" s="49"/>
      <c r="S26" s="50"/>
      <c r="T26" s="50"/>
      <c r="U26" s="50"/>
      <c r="V26" s="51"/>
      <c r="W26" s="116"/>
      <c r="X26" s="52"/>
      <c r="Y26" s="53"/>
      <c r="Z26" s="54"/>
      <c r="AA26" s="1"/>
    </row>
    <row r="27" spans="1:27" ht="90" customHeight="1" x14ac:dyDescent="0.25">
      <c r="A27" s="38" t="str">
        <f t="shared" ref="A27:A34" si="3">IF($D25="","",$D25)</f>
        <v/>
      </c>
      <c r="C27" s="30">
        <f>'Chart 1'!C27</f>
        <v>3.1</v>
      </c>
      <c r="D27" s="335"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27" s="335"/>
      <c r="F27" s="335"/>
      <c r="G27" s="335"/>
      <c r="H27" s="335"/>
      <c r="I27" s="335"/>
      <c r="J27" s="335"/>
      <c r="K27" s="335"/>
      <c r="L27" s="335"/>
      <c r="M27" s="335"/>
      <c r="N27" s="335"/>
      <c r="O27" s="23"/>
      <c r="P27" s="31" t="str">
        <f>IF(O27="","",IF(O27="Yes","Met",IF(O27="No","Not met","N/A")))</f>
        <v/>
      </c>
      <c r="Q27" s="125"/>
      <c r="R27" s="49"/>
      <c r="S27" s="50"/>
      <c r="T27" s="50"/>
      <c r="U27" s="50"/>
      <c r="V27" s="51"/>
      <c r="W27" s="116"/>
      <c r="X27" s="52"/>
      <c r="Y27" s="53"/>
      <c r="Z27" s="54"/>
      <c r="AA27" s="1"/>
    </row>
    <row r="28" spans="1:27" ht="150" customHeight="1" x14ac:dyDescent="0.25">
      <c r="A28" s="38" t="str">
        <f t="shared" si="3"/>
        <v>DIAGNOSIS/PROBLEM LIST</v>
      </c>
      <c r="C28" s="30">
        <f>'Chart 1'!C28</f>
        <v>3.2</v>
      </c>
      <c r="D28" s="335"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28" s="335"/>
      <c r="F28" s="335"/>
      <c r="G28" s="335"/>
      <c r="H28" s="335"/>
      <c r="I28" s="335"/>
      <c r="J28" s="335"/>
      <c r="K28" s="335"/>
      <c r="L28" s="335"/>
      <c r="M28" s="335"/>
      <c r="N28" s="335"/>
      <c r="O28" s="23"/>
      <c r="P28" s="31" t="str">
        <f t="shared" ref="P28:P34" si="4">IF(O28="","",IF(O28="Yes","Met",IF(O28="No","Not met","N/A")))</f>
        <v/>
      </c>
      <c r="Q28" s="125"/>
      <c r="R28" s="49"/>
      <c r="S28" s="50"/>
      <c r="T28" s="50"/>
      <c r="U28" s="50"/>
      <c r="V28" s="51"/>
      <c r="W28" s="116"/>
      <c r="X28" s="52"/>
      <c r="Y28" s="53"/>
      <c r="Z28" s="54"/>
      <c r="AA28" s="1"/>
    </row>
    <row r="29" spans="1:27" ht="90" customHeight="1" x14ac:dyDescent="0.25">
      <c r="A29" s="38" t="str">
        <f t="shared" si="3"/>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29" s="245"/>
      <c r="C29" s="30">
        <f>'Chart 1'!C29</f>
        <v>3.3</v>
      </c>
      <c r="D29" s="335" t="str">
        <f>'Chart 1'!D29</f>
        <v>If tobacco use is identified in the assessment and included on problem list, was there evidence of treatment or a referral for tobacco use disorder offered?</v>
      </c>
      <c r="E29" s="335"/>
      <c r="F29" s="335"/>
      <c r="G29" s="335"/>
      <c r="H29" s="335"/>
      <c r="I29" s="335"/>
      <c r="J29" s="335"/>
      <c r="K29" s="335"/>
      <c r="L29" s="335"/>
      <c r="M29" s="335"/>
      <c r="N29" s="335"/>
      <c r="O29" s="23"/>
      <c r="P29" s="31" t="str">
        <f t="shared" si="4"/>
        <v/>
      </c>
      <c r="Q29" s="125"/>
      <c r="R29" s="49"/>
      <c r="S29" s="50"/>
      <c r="T29" s="50"/>
      <c r="U29" s="50"/>
      <c r="V29" s="51"/>
      <c r="W29" s="116"/>
      <c r="X29" s="52"/>
      <c r="Y29" s="53"/>
      <c r="Z29" s="54"/>
      <c r="AA29" s="1"/>
    </row>
    <row r="30" spans="1:27" ht="42.6" hidden="1" customHeight="1" x14ac:dyDescent="0.25">
      <c r="A30" s="38" t="str">
        <f t="shared" si="3"/>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30" s="245"/>
      <c r="C30" s="30" t="str">
        <f>'Chart 1'!C30</f>
        <v>Hide 3.4</v>
      </c>
      <c r="D30" s="335" t="str">
        <f>'Chart 1'!D30</f>
        <v>Hide</v>
      </c>
      <c r="E30" s="335"/>
      <c r="F30" s="335"/>
      <c r="G30" s="335"/>
      <c r="H30" s="335"/>
      <c r="I30" s="335"/>
      <c r="J30" s="335"/>
      <c r="K30" s="335"/>
      <c r="L30" s="335"/>
      <c r="M30" s="335"/>
      <c r="N30" s="335"/>
      <c r="O30" s="23"/>
      <c r="P30" s="31" t="str">
        <f t="shared" si="4"/>
        <v/>
      </c>
      <c r="Q30" s="125"/>
      <c r="R30" s="49"/>
      <c r="S30" s="50"/>
      <c r="T30" s="50"/>
      <c r="U30" s="50"/>
      <c r="V30" s="51"/>
      <c r="W30" s="116"/>
      <c r="X30" s="52"/>
      <c r="Y30" s="53"/>
      <c r="Z30" s="54"/>
      <c r="AA30" s="1"/>
    </row>
    <row r="31" spans="1:27" ht="42.6" hidden="1" customHeight="1" x14ac:dyDescent="0.25">
      <c r="A31" s="38" t="str">
        <f t="shared" si="3"/>
        <v>If tobacco use is identified in the assessment and included on problem list, was there evidence of treatment or a referral for tobacco use disorder offered?</v>
      </c>
      <c r="B31" s="245"/>
      <c r="C31" s="30" t="str">
        <f>'Chart 1'!C31</f>
        <v>Hide 3.5</v>
      </c>
      <c r="D31" s="335" t="str">
        <f>'Chart 1'!D31</f>
        <v>Hide</v>
      </c>
      <c r="E31" s="335"/>
      <c r="F31" s="335"/>
      <c r="G31" s="335"/>
      <c r="H31" s="335"/>
      <c r="I31" s="335"/>
      <c r="J31" s="335"/>
      <c r="K31" s="335"/>
      <c r="L31" s="335"/>
      <c r="M31" s="335"/>
      <c r="N31" s="335"/>
      <c r="O31" s="23"/>
      <c r="P31" s="31" t="str">
        <f t="shared" si="4"/>
        <v/>
      </c>
      <c r="Q31" s="125"/>
      <c r="R31" s="49"/>
      <c r="S31" s="50"/>
      <c r="T31" s="50"/>
      <c r="U31" s="50"/>
      <c r="V31" s="51"/>
      <c r="W31" s="116"/>
      <c r="X31" s="52"/>
      <c r="Y31" s="53"/>
      <c r="Z31" s="54"/>
      <c r="AA31" s="1"/>
    </row>
    <row r="32" spans="1:27" ht="18" hidden="1" customHeight="1" x14ac:dyDescent="0.25">
      <c r="A32" s="38" t="str">
        <f t="shared" si="3"/>
        <v>Hide</v>
      </c>
      <c r="B32" s="245"/>
      <c r="C32" s="30" t="str">
        <f>'Chart 1'!C32</f>
        <v>Hide 3.6</v>
      </c>
      <c r="D32" s="335" t="str">
        <f>'Chart 1'!D32</f>
        <v>Hide</v>
      </c>
      <c r="E32" s="335"/>
      <c r="F32" s="335"/>
      <c r="G32" s="335"/>
      <c r="H32" s="335"/>
      <c r="I32" s="335"/>
      <c r="J32" s="335"/>
      <c r="K32" s="335"/>
      <c r="L32" s="335"/>
      <c r="M32" s="335"/>
      <c r="N32" s="335"/>
      <c r="O32" s="23"/>
      <c r="P32" s="31" t="str">
        <f t="shared" si="4"/>
        <v/>
      </c>
      <c r="Q32" s="31"/>
      <c r="R32" s="49"/>
      <c r="S32" s="50"/>
      <c r="T32" s="50"/>
      <c r="U32" s="50"/>
      <c r="V32" s="51"/>
      <c r="W32" s="116"/>
      <c r="X32" s="52"/>
      <c r="Y32" s="53"/>
      <c r="Z32" s="54"/>
      <c r="AA32" s="1"/>
    </row>
    <row r="33" spans="1:27" ht="18" hidden="1" customHeight="1" x14ac:dyDescent="0.25">
      <c r="A33" s="38" t="str">
        <f t="shared" si="3"/>
        <v>Hide</v>
      </c>
      <c r="B33" s="245"/>
      <c r="C33" s="30" t="str">
        <f>'Chart 1'!C33</f>
        <v>Hide 3.7</v>
      </c>
      <c r="D33" s="335" t="str">
        <f>'Chart 1'!D33</f>
        <v>Hide</v>
      </c>
      <c r="E33" s="335"/>
      <c r="F33" s="335"/>
      <c r="G33" s="335"/>
      <c r="H33" s="335"/>
      <c r="I33" s="335"/>
      <c r="J33" s="335"/>
      <c r="K33" s="335"/>
      <c r="L33" s="335"/>
      <c r="M33" s="335"/>
      <c r="N33" s="335"/>
      <c r="O33" s="23"/>
      <c r="P33" s="31" t="str">
        <f t="shared" si="4"/>
        <v/>
      </c>
      <c r="Q33" s="31"/>
      <c r="R33" s="49"/>
      <c r="S33" s="50"/>
      <c r="T33" s="50"/>
      <c r="U33" s="50"/>
      <c r="V33" s="51"/>
      <c r="W33" s="116"/>
      <c r="X33" s="52"/>
      <c r="Y33" s="53"/>
      <c r="Z33" s="54"/>
      <c r="AA33" s="1"/>
    </row>
    <row r="34" spans="1:27" ht="18" hidden="1" customHeight="1" x14ac:dyDescent="0.25">
      <c r="A34" s="38" t="str">
        <f t="shared" si="3"/>
        <v>Hide</v>
      </c>
      <c r="B34" s="245"/>
      <c r="C34" s="30" t="str">
        <f>'Chart 1'!C34</f>
        <v>Hide 3.8</v>
      </c>
      <c r="D34" s="335" t="str">
        <f>'Chart 1'!D34</f>
        <v>Hide</v>
      </c>
      <c r="E34" s="335"/>
      <c r="F34" s="335"/>
      <c r="G34" s="335"/>
      <c r="H34" s="335"/>
      <c r="I34" s="335"/>
      <c r="J34" s="335"/>
      <c r="K34" s="335"/>
      <c r="L34" s="335"/>
      <c r="M34" s="335"/>
      <c r="N34" s="335"/>
      <c r="O34" s="23"/>
      <c r="P34" s="31" t="str">
        <f t="shared" si="4"/>
        <v/>
      </c>
      <c r="Q34" s="31"/>
      <c r="R34" s="49"/>
      <c r="S34" s="50"/>
      <c r="T34" s="50"/>
      <c r="U34" s="50"/>
      <c r="V34" s="51"/>
      <c r="W34" s="116"/>
      <c r="X34" s="52"/>
      <c r="Y34" s="53"/>
      <c r="Z34" s="54"/>
      <c r="AA34" s="1"/>
    </row>
    <row r="35" spans="1:27" ht="15.6" x14ac:dyDescent="0.25">
      <c r="A35" s="38" t="e">
        <f>IF(#REF!="","",#REF!)</f>
        <v>#REF!</v>
      </c>
      <c r="C35" s="33"/>
      <c r="D35" s="34"/>
      <c r="E35" s="35"/>
      <c r="F35" s="35"/>
      <c r="G35" s="35"/>
      <c r="H35" s="35"/>
      <c r="I35" s="35"/>
      <c r="J35" s="35"/>
      <c r="K35" s="35"/>
      <c r="L35" s="35"/>
      <c r="M35" s="35"/>
      <c r="N35" s="35"/>
      <c r="O35" s="35"/>
      <c r="R35" s="49"/>
      <c r="S35" s="50"/>
      <c r="T35" s="50"/>
      <c r="U35" s="50"/>
      <c r="V35" s="51"/>
      <c r="W35" s="116"/>
      <c r="X35" s="52"/>
      <c r="Y35" s="53"/>
      <c r="Z35" s="54"/>
    </row>
    <row r="36" spans="1:27" ht="18.75" customHeight="1" x14ac:dyDescent="0.3">
      <c r="A36" s="38" t="s">
        <v>315</v>
      </c>
      <c r="B36" s="245"/>
      <c r="C36" s="36" t="s">
        <v>296</v>
      </c>
      <c r="D36" s="356" t="str">
        <f>'Chart 1'!D36</f>
        <v>PARTICIPANT LIST DOCUMENTATION</v>
      </c>
      <c r="E36" s="357"/>
      <c r="F36" s="357"/>
      <c r="G36" s="357"/>
      <c r="H36" s="357"/>
      <c r="I36" s="357"/>
      <c r="J36" s="357"/>
      <c r="K36" s="357"/>
      <c r="L36" s="357"/>
      <c r="M36" s="357"/>
      <c r="N36" s="357"/>
      <c r="O36" s="252" t="s">
        <v>297</v>
      </c>
      <c r="P36" s="252" t="s">
        <v>298</v>
      </c>
      <c r="Q36" s="252" t="s">
        <v>299</v>
      </c>
      <c r="R36" s="49"/>
      <c r="S36" s="50"/>
      <c r="T36" s="50"/>
      <c r="U36" s="50"/>
      <c r="V36" s="51"/>
      <c r="W36" s="116"/>
      <c r="X36" s="52"/>
      <c r="Y36" s="53"/>
      <c r="Z36" s="54"/>
    </row>
    <row r="37" spans="1:27" ht="90" customHeight="1" x14ac:dyDescent="0.25">
      <c r="A37" s="38" t="str">
        <f>IF($D35="","",$D35)</f>
        <v/>
      </c>
      <c r="C37" s="30">
        <f>'Chart 1'!C37</f>
        <v>4.0999999999999996</v>
      </c>
      <c r="D37" s="335"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37" s="335"/>
      <c r="F37" s="335"/>
      <c r="G37" s="335"/>
      <c r="H37" s="335"/>
      <c r="I37" s="335"/>
      <c r="J37" s="335"/>
      <c r="K37" s="335"/>
      <c r="L37" s="335"/>
      <c r="M37" s="335"/>
      <c r="N37" s="335"/>
      <c r="O37" s="23"/>
      <c r="P37" s="31" t="str">
        <f>IF(O37="","",IF(O37="Yes","Met",IF(O37="No","Not met","N/A")))</f>
        <v/>
      </c>
      <c r="Q37" s="125"/>
      <c r="R37" s="49"/>
      <c r="S37" s="50"/>
      <c r="T37" s="50"/>
      <c r="U37" s="50"/>
      <c r="V37" s="51"/>
      <c r="W37" s="116"/>
      <c r="X37" s="52"/>
      <c r="Y37" s="53"/>
      <c r="Z37" s="54"/>
    </row>
    <row r="38" spans="1:27" ht="15.6" x14ac:dyDescent="0.25">
      <c r="A38" s="38" t="e">
        <f>IF(#REF!="","",#REF!)</f>
        <v>#REF!</v>
      </c>
      <c r="C38" s="358"/>
      <c r="D38" s="358"/>
      <c r="E38" s="358"/>
      <c r="F38" s="358"/>
      <c r="G38" s="358"/>
      <c r="H38" s="358"/>
      <c r="I38" s="358"/>
      <c r="J38" s="358"/>
      <c r="K38" s="358"/>
      <c r="L38" s="358"/>
      <c r="M38" s="358"/>
      <c r="N38" s="358"/>
      <c r="O38" s="358"/>
      <c r="R38" s="49"/>
      <c r="S38" s="50"/>
      <c r="T38" s="50"/>
      <c r="U38" s="50"/>
      <c r="V38" s="51"/>
      <c r="W38" s="116"/>
      <c r="X38" s="52"/>
      <c r="Y38" s="53"/>
      <c r="Z38" s="54"/>
    </row>
    <row r="39" spans="1:27" ht="18.75" customHeight="1" x14ac:dyDescent="0.3">
      <c r="A39" s="38" t="s">
        <v>315</v>
      </c>
      <c r="B39" s="245"/>
      <c r="C39" s="36" t="s">
        <v>296</v>
      </c>
      <c r="D39" s="351" t="str">
        <f>'Chart 1'!D39</f>
        <v>PROGRESS NOTES</v>
      </c>
      <c r="E39" s="352"/>
      <c r="F39" s="352"/>
      <c r="G39" s="352"/>
      <c r="H39" s="352"/>
      <c r="I39" s="352"/>
      <c r="J39" s="352"/>
      <c r="K39" s="352"/>
      <c r="L39" s="352"/>
      <c r="M39" s="352"/>
      <c r="N39" s="352"/>
      <c r="O39" s="252" t="s">
        <v>297</v>
      </c>
      <c r="P39" s="252" t="s">
        <v>298</v>
      </c>
      <c r="Q39" s="252" t="s">
        <v>299</v>
      </c>
      <c r="Z39" s="1"/>
    </row>
    <row r="40" spans="1:27" ht="150.6" customHeight="1" x14ac:dyDescent="0.25">
      <c r="A40" s="38" t="str">
        <f>IF($D38="","",$D38)</f>
        <v/>
      </c>
      <c r="C40" s="30">
        <f>'Chart 1'!C40</f>
        <v>5.0999999999999996</v>
      </c>
      <c r="D40" s="33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40" s="335"/>
      <c r="F40" s="335"/>
      <c r="G40" s="335"/>
      <c r="H40" s="335"/>
      <c r="I40" s="335"/>
      <c r="J40" s="335"/>
      <c r="K40" s="335"/>
      <c r="L40" s="335"/>
      <c r="M40" s="335"/>
      <c r="N40" s="335"/>
      <c r="O40" s="23"/>
      <c r="P40" s="31" t="str">
        <f>IF(O40="","",IF(O40="Yes","Met",IF(O40="No","Not met","N/A")))</f>
        <v/>
      </c>
      <c r="Q40" s="125"/>
    </row>
    <row r="41" spans="1:27" ht="90" customHeight="1" x14ac:dyDescent="0.25">
      <c r="A41" s="38" t="str">
        <f>IF($D39="","",$D39)</f>
        <v>PROGRESS NOTES</v>
      </c>
      <c r="C41" s="30">
        <f>'Chart 1'!C41</f>
        <v>5.2</v>
      </c>
      <c r="D41" s="335" t="str">
        <f>'Chart 1'!D41</f>
        <v>Have all risk and safety issues in the member record been addressed and for member with identified risks, do progress notes document ongoing assessment, clinical monitoring, and intervention(s) that relate to the level of risk, when appropriate?</v>
      </c>
      <c r="E41" s="335"/>
      <c r="F41" s="335"/>
      <c r="G41" s="335"/>
      <c r="H41" s="335"/>
      <c r="I41" s="335"/>
      <c r="J41" s="335"/>
      <c r="K41" s="335"/>
      <c r="L41" s="335"/>
      <c r="M41" s="335"/>
      <c r="N41" s="335"/>
      <c r="O41" s="23"/>
      <c r="P41" s="31" t="str">
        <f t="shared" ref="P41:P44" si="5">IF(O41="","",IF(O41="Yes","Met",IF(O41="No","Not met","N/A")))</f>
        <v/>
      </c>
      <c r="Q41" s="125"/>
    </row>
    <row r="42" spans="1:27" ht="90" customHeight="1" x14ac:dyDescent="0.25">
      <c r="C42" s="30">
        <f>'Chart 1'!C42</f>
        <v>5.3</v>
      </c>
      <c r="D42" s="335" t="str">
        <f>'Chart 1'!D42</f>
        <v>Based on the documentation as a whole, is there evidence that treatment is high quality, person centered, culturally responsive and aligned with member needs?</v>
      </c>
      <c r="E42" s="335"/>
      <c r="F42" s="335"/>
      <c r="G42" s="335"/>
      <c r="H42" s="335"/>
      <c r="I42" s="335"/>
      <c r="J42" s="335"/>
      <c r="K42" s="335"/>
      <c r="L42" s="335"/>
      <c r="M42" s="335"/>
      <c r="N42" s="335"/>
      <c r="O42" s="23"/>
      <c r="P42" s="31" t="str">
        <f t="shared" si="5"/>
        <v/>
      </c>
      <c r="Q42" s="125"/>
    </row>
    <row r="43" spans="1:27" ht="39.6" hidden="1" customHeight="1" x14ac:dyDescent="0.25">
      <c r="C43" s="30" t="str">
        <f>'Chart 1'!C43</f>
        <v>Hide 5.4</v>
      </c>
      <c r="D43" s="335" t="str">
        <f>'Chart 1'!D43</f>
        <v>Hide</v>
      </c>
      <c r="E43" s="335"/>
      <c r="F43" s="335"/>
      <c r="G43" s="335"/>
      <c r="H43" s="335"/>
      <c r="I43" s="335"/>
      <c r="J43" s="335"/>
      <c r="K43" s="335"/>
      <c r="L43" s="335"/>
      <c r="M43" s="335"/>
      <c r="N43" s="335"/>
      <c r="O43" s="23"/>
      <c r="P43" s="31" t="str">
        <f t="shared" si="5"/>
        <v/>
      </c>
      <c r="Q43" s="125"/>
    </row>
    <row r="44" spans="1:27" ht="39.6" hidden="1" customHeight="1" x14ac:dyDescent="0.25">
      <c r="C44" s="30" t="str">
        <f>'Chart 1'!C44</f>
        <v>Hide 5.5</v>
      </c>
      <c r="D44" s="335" t="str">
        <f>'Chart 1'!D44</f>
        <v>Hide</v>
      </c>
      <c r="E44" s="335"/>
      <c r="F44" s="335"/>
      <c r="G44" s="335"/>
      <c r="H44" s="335"/>
      <c r="I44" s="335"/>
      <c r="J44" s="335"/>
      <c r="K44" s="335"/>
      <c r="L44" s="335"/>
      <c r="M44" s="335"/>
      <c r="N44" s="335"/>
      <c r="O44" s="23"/>
      <c r="P44" s="31" t="str">
        <f t="shared" si="5"/>
        <v/>
      </c>
      <c r="Q44" s="125"/>
    </row>
    <row r="45" spans="1:27" x14ac:dyDescent="0.25">
      <c r="A45" s="38" t="e">
        <f>IF(#REF!="","",#REF!)</f>
        <v>#REF!</v>
      </c>
      <c r="O45" s="1"/>
    </row>
    <row r="46" spans="1:27" ht="18.75" customHeight="1" x14ac:dyDescent="0.3">
      <c r="A46" s="38" t="s">
        <v>315</v>
      </c>
      <c r="B46" s="245"/>
      <c r="C46" s="36" t="s">
        <v>296</v>
      </c>
      <c r="D46" s="351" t="str">
        <f>'Chart 1'!D46</f>
        <v>CARE COORDINATION SERVICES</v>
      </c>
      <c r="E46" s="352"/>
      <c r="F46" s="352"/>
      <c r="G46" s="352"/>
      <c r="H46" s="352"/>
      <c r="I46" s="352"/>
      <c r="J46" s="352"/>
      <c r="K46" s="352"/>
      <c r="L46" s="352"/>
      <c r="M46" s="352"/>
      <c r="N46" s="352"/>
      <c r="O46" s="252" t="s">
        <v>297</v>
      </c>
      <c r="P46" s="252" t="s">
        <v>298</v>
      </c>
      <c r="Q46" s="252" t="s">
        <v>299</v>
      </c>
    </row>
    <row r="47" spans="1:27" ht="150" customHeight="1" x14ac:dyDescent="0.25">
      <c r="C47" s="30">
        <f>'Chart 1'!C47</f>
        <v>6.1</v>
      </c>
      <c r="D47" s="335"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47" s="335"/>
      <c r="F47" s="335"/>
      <c r="G47" s="335"/>
      <c r="H47" s="335"/>
      <c r="I47" s="335"/>
      <c r="J47" s="335"/>
      <c r="K47" s="335"/>
      <c r="L47" s="335"/>
      <c r="M47" s="335"/>
      <c r="N47" s="335"/>
      <c r="O47" s="23"/>
      <c r="P47" s="31" t="str">
        <f>IF(O47="","",IF(O47="Yes","Met",IF(O47="No","Not met","N/A")))</f>
        <v/>
      </c>
      <c r="Q47" s="125"/>
    </row>
    <row r="48" spans="1:27" ht="90" customHeight="1" x14ac:dyDescent="0.25">
      <c r="A48" s="38" t="s">
        <v>315</v>
      </c>
      <c r="B48" s="245"/>
      <c r="C48" s="30">
        <f>'Chart 1'!C48</f>
        <v>6.2</v>
      </c>
      <c r="D48" s="335"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48" s="335"/>
      <c r="F48" s="335"/>
      <c r="G48" s="335"/>
      <c r="H48" s="335"/>
      <c r="I48" s="335"/>
      <c r="J48" s="335"/>
      <c r="K48" s="335"/>
      <c r="L48" s="335"/>
      <c r="M48" s="335"/>
      <c r="N48" s="335"/>
      <c r="O48" s="23"/>
      <c r="P48" s="31" t="str">
        <f t="shared" ref="P48:P51" si="6">IF(O48="","",IF(O48="Yes","Met",IF(O48="No","Not met","N/A")))</f>
        <v/>
      </c>
      <c r="Q48" s="125"/>
    </row>
    <row r="49" spans="1:17" ht="35.4" hidden="1" customHeight="1" x14ac:dyDescent="0.25">
      <c r="B49" s="245"/>
      <c r="C49" s="30" t="str">
        <f>'Chart 1'!C49</f>
        <v>Hide 6.3</v>
      </c>
      <c r="D49" s="335" t="str">
        <f>'Chart 1'!D49</f>
        <v>Hide</v>
      </c>
      <c r="E49" s="335"/>
      <c r="F49" s="335"/>
      <c r="G49" s="335"/>
      <c r="H49" s="335"/>
      <c r="I49" s="335"/>
      <c r="J49" s="335"/>
      <c r="K49" s="335"/>
      <c r="L49" s="335"/>
      <c r="M49" s="335"/>
      <c r="N49" s="335"/>
      <c r="O49" s="23"/>
      <c r="P49" s="31" t="str">
        <f t="shared" si="6"/>
        <v/>
      </c>
      <c r="Q49" s="125"/>
    </row>
    <row r="50" spans="1:17" ht="18" hidden="1" customHeight="1" x14ac:dyDescent="0.25">
      <c r="B50" s="245"/>
      <c r="C50" s="30" t="str">
        <f>'Chart 1'!C50</f>
        <v>Hide 6.4</v>
      </c>
      <c r="D50" s="335" t="str">
        <f>'Chart 1'!D50</f>
        <v>Hide</v>
      </c>
      <c r="E50" s="335"/>
      <c r="F50" s="335"/>
      <c r="G50" s="335"/>
      <c r="H50" s="335"/>
      <c r="I50" s="335"/>
      <c r="J50" s="335"/>
      <c r="K50" s="335"/>
      <c r="L50" s="335"/>
      <c r="M50" s="335"/>
      <c r="N50" s="335"/>
      <c r="O50" s="23"/>
      <c r="P50" s="31" t="str">
        <f t="shared" si="6"/>
        <v/>
      </c>
      <c r="Q50" s="31"/>
    </row>
    <row r="51" spans="1:17" ht="18" hidden="1" customHeight="1" x14ac:dyDescent="0.25">
      <c r="B51" s="245"/>
      <c r="C51" s="30" t="str">
        <f>'Chart 1'!C51</f>
        <v>Hide 6.5</v>
      </c>
      <c r="D51" s="335" t="str">
        <f>'Chart 1'!D51</f>
        <v>Hide</v>
      </c>
      <c r="E51" s="335"/>
      <c r="F51" s="335"/>
      <c r="G51" s="335"/>
      <c r="H51" s="335"/>
      <c r="I51" s="335"/>
      <c r="J51" s="335"/>
      <c r="K51" s="335"/>
      <c r="L51" s="335"/>
      <c r="M51" s="335"/>
      <c r="N51" s="335"/>
      <c r="O51" s="23"/>
      <c r="P51" s="31" t="str">
        <f t="shared" si="6"/>
        <v/>
      </c>
      <c r="Q51" s="31"/>
    </row>
    <row r="52" spans="1:17" x14ac:dyDescent="0.25">
      <c r="A52" s="38" t="e">
        <f>IF(#REF!="","",#REF!)</f>
        <v>#REF!</v>
      </c>
      <c r="N52" s="37"/>
      <c r="O52" s="1"/>
      <c r="P52" s="1"/>
    </row>
    <row r="53" spans="1:17" ht="18.75" customHeight="1" x14ac:dyDescent="0.3">
      <c r="A53" s="38" t="s">
        <v>315</v>
      </c>
      <c r="C53" s="36" t="s">
        <v>296</v>
      </c>
      <c r="D53" s="351" t="str">
        <f>'Chart 1'!D53</f>
        <v xml:space="preserve">BILLING </v>
      </c>
      <c r="E53" s="352"/>
      <c r="F53" s="352"/>
      <c r="G53" s="352"/>
      <c r="H53" s="352"/>
      <c r="I53" s="352"/>
      <c r="J53" s="352"/>
      <c r="K53" s="352"/>
      <c r="L53" s="352"/>
      <c r="M53" s="352"/>
      <c r="N53" s="352"/>
      <c r="O53" s="252" t="s">
        <v>297</v>
      </c>
      <c r="P53" s="252" t="s">
        <v>298</v>
      </c>
      <c r="Q53" s="252" t="s">
        <v>299</v>
      </c>
    </row>
    <row r="54" spans="1:17" ht="90" customHeight="1" x14ac:dyDescent="0.25">
      <c r="A54" s="38" t="str">
        <f>IF($D93="","",$D93)</f>
        <v/>
      </c>
      <c r="C54" s="30">
        <f>'Chart 1'!C54</f>
        <v>7.1</v>
      </c>
      <c r="D54" s="335" t="str">
        <f>'Chart 1'!D54</f>
        <v>Were all services provided while the member was outside of a Medi-Cal lock-out place of service (e.g., psych hospitalization, Institution for Mental Disease (IMD) juvenile hall*, jail)? If no, identify the services in the Services Addendum.</v>
      </c>
      <c r="E54" s="335"/>
      <c r="F54" s="335"/>
      <c r="G54" s="335"/>
      <c r="H54" s="335"/>
      <c r="I54" s="335"/>
      <c r="J54" s="335"/>
      <c r="K54" s="335"/>
      <c r="L54" s="335"/>
      <c r="M54" s="335"/>
      <c r="N54" s="335"/>
      <c r="O54" s="23"/>
      <c r="P54" s="31" t="str">
        <f>IF(O54="","",IF(O54="Yes","Not met",IF(O54="No","Met","N/A")))</f>
        <v/>
      </c>
      <c r="Q54" s="125"/>
    </row>
    <row r="55" spans="1:17" ht="90" customHeight="1" x14ac:dyDescent="0.25">
      <c r="A55" s="38" t="str">
        <f t="shared" ref="A55:A65" si="7">IF($D53="","",$D53)</f>
        <v xml:space="preserve">BILLING </v>
      </c>
      <c r="C55" s="30">
        <f>'Chart 1'!C55</f>
        <v>7.2</v>
      </c>
      <c r="D55" s="335" t="str">
        <f>'Chart 1'!D55</f>
        <v>Is there documentation of a valid allowable service for every claim billed within the review period? If no, identify the claims in the Services Addendum.</v>
      </c>
      <c r="E55" s="335"/>
      <c r="F55" s="335"/>
      <c r="G55" s="335"/>
      <c r="H55" s="335"/>
      <c r="I55" s="335"/>
      <c r="J55" s="335"/>
      <c r="K55" s="335"/>
      <c r="L55" s="335"/>
      <c r="M55" s="335"/>
      <c r="N55" s="335"/>
      <c r="O55" s="23"/>
      <c r="P55" s="31" t="str">
        <f>IF(O55="","",IF(O55="Yes","Met",IF(O55="No","Not met","N/A")))</f>
        <v/>
      </c>
      <c r="Q55" s="125"/>
    </row>
    <row r="56" spans="1:17" ht="90" customHeight="1" x14ac:dyDescent="0.25">
      <c r="A56" s="38" t="str">
        <f t="shared" si="7"/>
        <v>Were all services provided while the member was outside of a Medi-Cal lock-out place of service (e.g., psych hospitalization, Institution for Mental Disease (IMD) juvenile hall*, jail)? If no, identify the services in the Services Addendum.</v>
      </c>
      <c r="C56" s="30">
        <f>'Chart 1'!C56</f>
        <v>7.3</v>
      </c>
      <c r="D56" s="335"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56" s="335"/>
      <c r="F56" s="335"/>
      <c r="G56" s="335"/>
      <c r="H56" s="335"/>
      <c r="I56" s="335"/>
      <c r="J56" s="335"/>
      <c r="K56" s="335"/>
      <c r="L56" s="335"/>
      <c r="M56" s="335"/>
      <c r="N56" s="335"/>
      <c r="O56" s="23"/>
      <c r="P56" s="31" t="str">
        <f>IF(O56="","",IF(O56="Yes","Met",IF(O56="No","Not met","N/A")))</f>
        <v/>
      </c>
      <c r="Q56" s="125"/>
    </row>
    <row r="57" spans="1:17" ht="90" customHeight="1" x14ac:dyDescent="0.25">
      <c r="A57" s="38" t="str">
        <f t="shared" si="7"/>
        <v>Is there documentation of a valid allowable service for every claim billed within the review period? If no, identify the claims in the Services Addendum.</v>
      </c>
      <c r="C57" s="30">
        <f>'Chart 1'!C57</f>
        <v>7.4</v>
      </c>
      <c r="D57" s="335"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57" s="335"/>
      <c r="F57" s="335"/>
      <c r="G57" s="335"/>
      <c r="H57" s="335"/>
      <c r="I57" s="335"/>
      <c r="J57" s="335"/>
      <c r="K57" s="335"/>
      <c r="L57" s="335"/>
      <c r="M57" s="335"/>
      <c r="N57" s="335"/>
      <c r="O57" s="23"/>
      <c r="P57" s="31" t="str">
        <f t="shared" ref="P57:P65" si="8">IF(O57="","",IF(O57="Yes","Met",IF(O57="No","Not met","N/A")))</f>
        <v/>
      </c>
      <c r="Q57" s="125"/>
    </row>
    <row r="58" spans="1:17" ht="90" customHeight="1" x14ac:dyDescent="0.25">
      <c r="A58" s="38" t="str">
        <f t="shared" si="7"/>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C58" s="30">
        <f>'Chart 1'!C58</f>
        <v>7.5</v>
      </c>
      <c r="D58" s="335" t="str">
        <f>'Chart 1'!D58</f>
        <v>Do individual and/or group progress notes with multiple providers clearly identify the number of providers and the specific involvement and interventions of each provider? If no, identify the claims in the Services Addendum.</v>
      </c>
      <c r="E58" s="335"/>
      <c r="F58" s="335"/>
      <c r="G58" s="335"/>
      <c r="H58" s="335"/>
      <c r="I58" s="335"/>
      <c r="J58" s="335"/>
      <c r="K58" s="335"/>
      <c r="L58" s="335"/>
      <c r="M58" s="335"/>
      <c r="N58" s="335"/>
      <c r="O58" s="23"/>
      <c r="P58" s="31" t="str">
        <f t="shared" si="8"/>
        <v/>
      </c>
      <c r="Q58" s="125"/>
    </row>
    <row r="59" spans="1:17" ht="42" hidden="1" customHeight="1" x14ac:dyDescent="0.25">
      <c r="A59" s="38" t="str">
        <f t="shared" si="7"/>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C59" s="30" t="str">
        <f>'Chart 1'!C59</f>
        <v>Hide 7.6</v>
      </c>
      <c r="D59" s="335" t="str">
        <f>'Chart 1'!D59</f>
        <v>Hide</v>
      </c>
      <c r="E59" s="335"/>
      <c r="F59" s="335"/>
      <c r="G59" s="335"/>
      <c r="H59" s="335"/>
      <c r="I59" s="335"/>
      <c r="J59" s="335"/>
      <c r="K59" s="335"/>
      <c r="L59" s="335"/>
      <c r="M59" s="335"/>
      <c r="N59" s="335"/>
      <c r="O59" s="23"/>
      <c r="P59" s="31" t="str">
        <f t="shared" si="8"/>
        <v/>
      </c>
      <c r="Q59" s="125"/>
    </row>
    <row r="60" spans="1:17" ht="42" hidden="1" customHeight="1" x14ac:dyDescent="0.25">
      <c r="A60" s="38" t="str">
        <f t="shared" si="7"/>
        <v>Do individual and/or group progress notes with multiple providers clearly identify the number of providers and the specific involvement and interventions of each provider? If no, identify the claims in the Services Addendum.</v>
      </c>
      <c r="C60" s="30" t="str">
        <f>'Chart 1'!C60</f>
        <v>Hide 7.7</v>
      </c>
      <c r="D60" s="335" t="str">
        <f>'Chart 1'!D60</f>
        <v>Hide</v>
      </c>
      <c r="E60" s="335"/>
      <c r="F60" s="335"/>
      <c r="G60" s="335"/>
      <c r="H60" s="335"/>
      <c r="I60" s="335"/>
      <c r="J60" s="335"/>
      <c r="K60" s="335"/>
      <c r="L60" s="335"/>
      <c r="M60" s="335"/>
      <c r="N60" s="335"/>
      <c r="O60" s="23"/>
      <c r="P60" s="31" t="str">
        <f t="shared" si="8"/>
        <v/>
      </c>
      <c r="Q60" s="125"/>
    </row>
    <row r="61" spans="1:17" ht="42" hidden="1" customHeight="1" x14ac:dyDescent="0.25">
      <c r="A61" s="38" t="str">
        <f t="shared" si="7"/>
        <v>Hide</v>
      </c>
      <c r="C61" s="30" t="str">
        <f>'Chart 1'!C61</f>
        <v>Hide 7.8</v>
      </c>
      <c r="D61" s="335" t="str">
        <f>'Chart 1'!D61</f>
        <v>Hide</v>
      </c>
      <c r="E61" s="335"/>
      <c r="F61" s="335"/>
      <c r="G61" s="335"/>
      <c r="H61" s="335"/>
      <c r="I61" s="335"/>
      <c r="J61" s="335"/>
      <c r="K61" s="335"/>
      <c r="L61" s="335"/>
      <c r="M61" s="335"/>
      <c r="N61" s="335"/>
      <c r="O61" s="23"/>
      <c r="P61" s="31" t="str">
        <f t="shared" si="8"/>
        <v/>
      </c>
      <c r="Q61" s="125"/>
    </row>
    <row r="62" spans="1:17" ht="36.6" hidden="1" customHeight="1" x14ac:dyDescent="0.25">
      <c r="A62" s="38" t="str">
        <f t="shared" si="7"/>
        <v>Hide</v>
      </c>
      <c r="C62" s="30" t="str">
        <f>'Chart 1'!C62</f>
        <v>Hide 7.9</v>
      </c>
      <c r="D62" s="335" t="str">
        <f>'Chart 1'!D62</f>
        <v>Hide</v>
      </c>
      <c r="E62" s="335"/>
      <c r="F62" s="335"/>
      <c r="G62" s="335"/>
      <c r="H62" s="335"/>
      <c r="I62" s="335"/>
      <c r="J62" s="335"/>
      <c r="K62" s="335"/>
      <c r="L62" s="335"/>
      <c r="M62" s="335"/>
      <c r="N62" s="335"/>
      <c r="O62" s="23"/>
      <c r="P62" s="31" t="str">
        <f t="shared" si="8"/>
        <v/>
      </c>
      <c r="Q62" s="125"/>
    </row>
    <row r="63" spans="1:17" ht="36.6" hidden="1" customHeight="1" x14ac:dyDescent="0.25">
      <c r="A63" s="38" t="str">
        <f t="shared" si="7"/>
        <v>Hide</v>
      </c>
      <c r="C63" s="30" t="str">
        <f>'Chart 1'!C63</f>
        <v>Hide 7.10.</v>
      </c>
      <c r="D63" s="335" t="str">
        <f>'Chart 1'!D63</f>
        <v>Hide</v>
      </c>
      <c r="E63" s="335"/>
      <c r="F63" s="335"/>
      <c r="G63" s="335"/>
      <c r="H63" s="335"/>
      <c r="I63" s="335"/>
      <c r="J63" s="335"/>
      <c r="K63" s="335"/>
      <c r="L63" s="335"/>
      <c r="M63" s="335"/>
      <c r="N63" s="335"/>
      <c r="O63" s="23"/>
      <c r="P63" s="31" t="str">
        <f t="shared" si="8"/>
        <v/>
      </c>
      <c r="Q63" s="125"/>
    </row>
    <row r="64" spans="1:17" ht="36.6" hidden="1" customHeight="1" x14ac:dyDescent="0.25">
      <c r="A64" s="38" t="str">
        <f t="shared" si="7"/>
        <v>Hide</v>
      </c>
      <c r="C64" s="30" t="str">
        <f>'Chart 1'!C64</f>
        <v>Hide 7.11</v>
      </c>
      <c r="D64" s="335" t="str">
        <f>'Chart 1'!D64</f>
        <v>Hide</v>
      </c>
      <c r="E64" s="335"/>
      <c r="F64" s="335"/>
      <c r="G64" s="335"/>
      <c r="H64" s="335"/>
      <c r="I64" s="335"/>
      <c r="J64" s="335"/>
      <c r="K64" s="335"/>
      <c r="L64" s="335"/>
      <c r="M64" s="335"/>
      <c r="N64" s="335"/>
      <c r="O64" s="23"/>
      <c r="P64" s="31" t="str">
        <f t="shared" si="8"/>
        <v/>
      </c>
      <c r="Q64" s="125"/>
    </row>
    <row r="65" spans="1:17" ht="21" hidden="1" customHeight="1" x14ac:dyDescent="0.25">
      <c r="A65" s="38" t="str">
        <f t="shared" si="7"/>
        <v>Hide</v>
      </c>
      <c r="C65" s="68" t="str">
        <f>'Chart 1'!C65</f>
        <v>Hide 7.12</v>
      </c>
      <c r="D65" s="335" t="str">
        <f>'Chart 1'!D65</f>
        <v>Hide</v>
      </c>
      <c r="E65" s="335"/>
      <c r="F65" s="335"/>
      <c r="G65" s="335"/>
      <c r="H65" s="335"/>
      <c r="I65" s="335"/>
      <c r="J65" s="335"/>
      <c r="K65" s="335"/>
      <c r="L65" s="335"/>
      <c r="M65" s="335"/>
      <c r="N65" s="335"/>
      <c r="O65" s="23"/>
      <c r="P65" s="31" t="str">
        <f t="shared" si="8"/>
        <v/>
      </c>
      <c r="Q65" s="31"/>
    </row>
    <row r="66" spans="1:17" ht="18" customHeight="1" x14ac:dyDescent="0.25">
      <c r="A66" s="38" t="e">
        <f>IF(#REF!="","",#REF!)</f>
        <v>#REF!</v>
      </c>
      <c r="P66" s="1"/>
    </row>
    <row r="67" spans="1:17" ht="18.75" customHeight="1" x14ac:dyDescent="0.3">
      <c r="A67" s="38" t="s">
        <v>315</v>
      </c>
      <c r="B67" s="245"/>
      <c r="C67" s="36" t="s">
        <v>296</v>
      </c>
      <c r="D67" s="351" t="str">
        <f>'Chart 1'!D67</f>
        <v>DISCHARGE DOCUMENTATION</v>
      </c>
      <c r="E67" s="352"/>
      <c r="F67" s="352"/>
      <c r="G67" s="352"/>
      <c r="H67" s="352"/>
      <c r="I67" s="352"/>
      <c r="J67" s="352"/>
      <c r="K67" s="352"/>
      <c r="L67" s="352"/>
      <c r="M67" s="352"/>
      <c r="N67" s="352"/>
      <c r="O67" s="252" t="s">
        <v>297</v>
      </c>
      <c r="P67" s="252" t="s">
        <v>298</v>
      </c>
      <c r="Q67" s="252" t="s">
        <v>299</v>
      </c>
    </row>
    <row r="68" spans="1:17" ht="90" customHeight="1" x14ac:dyDescent="0.25">
      <c r="A68" s="38" t="str">
        <f>IF($D52="","",$D52)</f>
        <v/>
      </c>
      <c r="C68" s="68">
        <f>'Chart 1'!C68</f>
        <v>8.1</v>
      </c>
      <c r="D68" s="335" t="str">
        <f>'Chart 1'!D68</f>
        <v>Discharge Plan (for planned discharge) includes:   
- Description of member triggers  
- A plan to avoid relapse when confronted with these triggers  
- A support plan</v>
      </c>
      <c r="E68" s="335"/>
      <c r="F68" s="335"/>
      <c r="G68" s="335"/>
      <c r="H68" s="335"/>
      <c r="I68" s="335"/>
      <c r="J68" s="335"/>
      <c r="K68" s="335"/>
      <c r="L68" s="335"/>
      <c r="M68" s="335"/>
      <c r="N68" s="335"/>
      <c r="O68" s="23"/>
      <c r="P68" s="31" t="str">
        <f>IF(O68="","",IF(O68="Yes","Met",IF(O68="No","Not met","N/A")))</f>
        <v/>
      </c>
      <c r="Q68" s="125"/>
    </row>
    <row r="69" spans="1:17" ht="150" customHeight="1" x14ac:dyDescent="0.25">
      <c r="B69" s="245"/>
      <c r="C69" s="68">
        <f>'Chart 1'!C69</f>
        <v>8.1999999999999993</v>
      </c>
      <c r="D69" s="335"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69" s="335"/>
      <c r="F69" s="335"/>
      <c r="G69" s="335"/>
      <c r="H69" s="335"/>
      <c r="I69" s="335"/>
      <c r="J69" s="335"/>
      <c r="K69" s="335"/>
      <c r="L69" s="335"/>
      <c r="M69" s="335"/>
      <c r="N69" s="335"/>
      <c r="O69" s="23"/>
      <c r="P69" s="31" t="str">
        <f t="shared" ref="P69:P70" si="9">IF(O69="","",IF(O69="Yes","Met",IF(O69="No","Not met","N/A")))</f>
        <v/>
      </c>
      <c r="Q69" s="125"/>
    </row>
    <row r="70" spans="1:17" ht="90" customHeight="1" x14ac:dyDescent="0.25">
      <c r="A70" s="38" t="str">
        <f>IF($D52="","",$D52)</f>
        <v/>
      </c>
      <c r="C70" s="68">
        <f>'Chart 1'!C70</f>
        <v>8.3000000000000007</v>
      </c>
      <c r="D70" s="335"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70" s="335"/>
      <c r="F70" s="335"/>
      <c r="G70" s="335"/>
      <c r="H70" s="335"/>
      <c r="I70" s="335"/>
      <c r="J70" s="335"/>
      <c r="K70" s="335"/>
      <c r="L70" s="335"/>
      <c r="M70" s="335"/>
      <c r="N70" s="335"/>
      <c r="O70" s="23"/>
      <c r="P70" s="31" t="str">
        <f t="shared" si="9"/>
        <v/>
      </c>
      <c r="Q70" s="125"/>
    </row>
    <row r="71" spans="1:17" x14ac:dyDescent="0.25">
      <c r="A71" s="38" t="e">
        <f>IF(#REF!="","",#REF!)</f>
        <v>#REF!</v>
      </c>
      <c r="P71" s="1"/>
    </row>
    <row r="72" spans="1:17" ht="19.5" customHeight="1" x14ac:dyDescent="0.3">
      <c r="A72" s="38" t="s">
        <v>315</v>
      </c>
      <c r="C72" s="36" t="s">
        <v>296</v>
      </c>
      <c r="D72" s="351" t="str">
        <f>'Chart 1'!D72</f>
        <v>NALTREXONE SERVICES</v>
      </c>
      <c r="E72" s="352"/>
      <c r="F72" s="352"/>
      <c r="G72" s="352"/>
      <c r="H72" s="352"/>
      <c r="I72" s="352"/>
      <c r="J72" s="352"/>
      <c r="K72" s="352"/>
      <c r="L72" s="352"/>
      <c r="M72" s="352"/>
      <c r="N72" s="352"/>
      <c r="O72" s="252" t="s">
        <v>297</v>
      </c>
      <c r="P72" s="252" t="s">
        <v>298</v>
      </c>
      <c r="Q72" s="252" t="s">
        <v>299</v>
      </c>
    </row>
    <row r="73" spans="1:17" ht="90" customHeight="1" x14ac:dyDescent="0.25">
      <c r="A73" s="38" t="str">
        <f>IF($D66="","",$D66)</f>
        <v/>
      </c>
      <c r="C73" s="68">
        <f>'Chart 1'!C73</f>
        <v>9.1</v>
      </c>
      <c r="D73" s="335" t="str">
        <f>'Chart 1'!D73</f>
        <v>Does the member have a confirmed, documented history of opiate and/or alcohol addiction?</v>
      </c>
      <c r="E73" s="335"/>
      <c r="F73" s="335"/>
      <c r="G73" s="335"/>
      <c r="H73" s="335"/>
      <c r="I73" s="335"/>
      <c r="J73" s="335"/>
      <c r="K73" s="335"/>
      <c r="L73" s="335"/>
      <c r="M73" s="335"/>
      <c r="N73" s="335"/>
      <c r="O73" s="23"/>
      <c r="P73" s="31" t="str">
        <f>IF(O73="","",IF(O73="Yes","Met",IF(O73="No","Not met","N/A")))</f>
        <v/>
      </c>
      <c r="Q73" s="125"/>
    </row>
    <row r="74" spans="1:17" ht="90" customHeight="1" x14ac:dyDescent="0.25">
      <c r="A74" s="38" t="str">
        <f>IF($D72="","",$D72)</f>
        <v>NALTREXONE SERVICES</v>
      </c>
      <c r="C74" s="68">
        <f>'Chart 1'!C74</f>
        <v>9.1999999999999993</v>
      </c>
      <c r="D74" s="335" t="str">
        <f>'Chart 1'!D74</f>
        <v>Is the member at least 18 years of age, opiate free and not pregnant?</v>
      </c>
      <c r="E74" s="335"/>
      <c r="F74" s="335"/>
      <c r="G74" s="335"/>
      <c r="H74" s="335"/>
      <c r="I74" s="335"/>
      <c r="J74" s="335"/>
      <c r="K74" s="335"/>
      <c r="L74" s="335"/>
      <c r="M74" s="335"/>
      <c r="N74" s="335"/>
      <c r="O74" s="23"/>
      <c r="P74" s="31" t="str">
        <f t="shared" ref="P74:P75" si="10">IF(O74="","",IF(O74="Yes","Met",IF(O74="No","Not met","N/A")))</f>
        <v/>
      </c>
      <c r="Q74" s="125"/>
    </row>
    <row r="75" spans="1:17" ht="90" customHeight="1" x14ac:dyDescent="0.25">
      <c r="A75" s="38" t="str">
        <f>IF($D73="","",$D73)</f>
        <v>Does the member have a confirmed, documented history of opiate and/or alcohol addiction?</v>
      </c>
      <c r="C75" s="68">
        <f>'Chart 1'!C75</f>
        <v>9.3000000000000007</v>
      </c>
      <c r="D75" s="335" t="str">
        <f>'Chart 1'!D75</f>
        <v>Naltrexone services: Are there at least two face-to-face counseling sessions with a therapist or counselor every 30-day period?</v>
      </c>
      <c r="E75" s="335"/>
      <c r="F75" s="335"/>
      <c r="G75" s="335"/>
      <c r="H75" s="335"/>
      <c r="I75" s="335"/>
      <c r="J75" s="335"/>
      <c r="K75" s="335"/>
      <c r="L75" s="335"/>
      <c r="M75" s="335"/>
      <c r="N75" s="335"/>
      <c r="O75" s="23"/>
      <c r="P75" s="31" t="str">
        <f t="shared" si="10"/>
        <v/>
      </c>
      <c r="Q75" s="125"/>
    </row>
    <row r="76" spans="1:17" ht="19.5" customHeight="1" x14ac:dyDescent="0.25">
      <c r="C76" s="83"/>
      <c r="D76" s="83"/>
      <c r="E76" s="83"/>
      <c r="F76" s="83"/>
      <c r="G76" s="83"/>
      <c r="H76" s="83"/>
      <c r="I76" s="83"/>
      <c r="J76" s="83"/>
      <c r="K76" s="83"/>
      <c r="L76" s="83"/>
      <c r="M76" s="83"/>
      <c r="N76" s="83"/>
      <c r="O76" s="83"/>
      <c r="P76" s="83"/>
    </row>
    <row r="77" spans="1:17" ht="17.25" customHeight="1" x14ac:dyDescent="0.3">
      <c r="A77" s="38" t="s">
        <v>315</v>
      </c>
      <c r="C77" s="36" t="s">
        <v>296</v>
      </c>
      <c r="D77" s="351" t="str">
        <f>'Chart 1'!D77</f>
        <v>RECOVERY SERVICES</v>
      </c>
      <c r="E77" s="352"/>
      <c r="F77" s="352"/>
      <c r="G77" s="352"/>
      <c r="H77" s="352"/>
      <c r="I77" s="352"/>
      <c r="J77" s="352"/>
      <c r="K77" s="352"/>
      <c r="L77" s="352"/>
      <c r="M77" s="352"/>
      <c r="N77" s="352"/>
      <c r="O77" s="252" t="s">
        <v>297</v>
      </c>
      <c r="P77" s="252" t="s">
        <v>298</v>
      </c>
      <c r="Q77" s="252" t="s">
        <v>299</v>
      </c>
    </row>
    <row r="78" spans="1:17" ht="90" customHeight="1" x14ac:dyDescent="0.25">
      <c r="A78" s="38" t="str">
        <f>IF($D100="","",$D100)</f>
        <v/>
      </c>
      <c r="C78" s="68">
        <f>'Chart 1'!C78</f>
        <v>10.1</v>
      </c>
      <c r="D78" s="335" t="str">
        <f>'Chart 1'!D78</f>
        <v>Was client assessed for appropriateness of Recovery Services (either following completion of treatment or concurrent enrollment) and was a TEA completed?</v>
      </c>
      <c r="E78" s="335"/>
      <c r="F78" s="335"/>
      <c r="G78" s="335"/>
      <c r="H78" s="335"/>
      <c r="I78" s="335"/>
      <c r="J78" s="335"/>
      <c r="K78" s="335"/>
      <c r="L78" s="335"/>
      <c r="M78" s="335"/>
      <c r="N78" s="335"/>
      <c r="O78" s="23"/>
      <c r="P78" s="31" t="str">
        <f>IF(O78="","",IF(O78="Yes","Met",IF(O78="No","Not met","N/A")))</f>
        <v/>
      </c>
      <c r="Q78" s="125"/>
    </row>
    <row r="79" spans="1:17" ht="39.6" hidden="1" customHeight="1" x14ac:dyDescent="0.25">
      <c r="A79" s="38" t="str">
        <f>IF($D77="","",$D77)</f>
        <v>RECOVERY SERVICES</v>
      </c>
      <c r="C79" s="68" t="str">
        <f>'Chart 1'!C79</f>
        <v>Hide 10.2</v>
      </c>
      <c r="D79" s="335" t="str">
        <f>'Chart 1'!D79</f>
        <v>Hide</v>
      </c>
      <c r="E79" s="335"/>
      <c r="F79" s="335"/>
      <c r="G79" s="335"/>
      <c r="H79" s="335"/>
      <c r="I79" s="335"/>
      <c r="J79" s="335"/>
      <c r="K79" s="335"/>
      <c r="L79" s="335"/>
      <c r="M79" s="335"/>
      <c r="N79" s="335"/>
      <c r="O79" s="23"/>
      <c r="P79" s="31" t="str">
        <f t="shared" ref="P79:P80" si="11">IF(O79="","",IF(O79="Yes","Met",IF(O79="No","Not met","N/A")))</f>
        <v/>
      </c>
      <c r="Q79" s="125"/>
    </row>
    <row r="80" spans="1:17" ht="16.2" hidden="1" customHeight="1" x14ac:dyDescent="0.25">
      <c r="A80" s="38" t="str">
        <f>IF($D78="","",$D78)</f>
        <v>Was client assessed for appropriateness of Recovery Services (either following completion of treatment or concurrent enrollment) and was a TEA completed?</v>
      </c>
      <c r="C80" s="68" t="str">
        <f>'Chart 1'!C80</f>
        <v>Hide 10.3</v>
      </c>
      <c r="D80" s="335" t="str">
        <f>'Chart 1'!D80</f>
        <v>Hide</v>
      </c>
      <c r="E80" s="335"/>
      <c r="F80" s="335"/>
      <c r="G80" s="335"/>
      <c r="H80" s="335"/>
      <c r="I80" s="335"/>
      <c r="J80" s="335"/>
      <c r="K80" s="335"/>
      <c r="L80" s="335"/>
      <c r="M80" s="335"/>
      <c r="N80" s="335"/>
      <c r="O80" s="23"/>
      <c r="P80" s="31" t="str">
        <f t="shared" si="11"/>
        <v/>
      </c>
      <c r="Q80" s="31"/>
    </row>
    <row r="81" spans="1:17" x14ac:dyDescent="0.25">
      <c r="A81" s="38" t="e">
        <f>IF(#REF!="","",#REF!)</f>
        <v>#REF!</v>
      </c>
    </row>
    <row r="82" spans="1:17" ht="17.25" customHeight="1" x14ac:dyDescent="0.3">
      <c r="A82" s="38" t="s">
        <v>315</v>
      </c>
      <c r="C82" s="36" t="s">
        <v>296</v>
      </c>
      <c r="D82" s="351" t="str">
        <f>'Chart 1'!D82</f>
        <v>PEER SUPPORT SERVICES</v>
      </c>
      <c r="E82" s="352"/>
      <c r="F82" s="352"/>
      <c r="G82" s="352"/>
      <c r="H82" s="352"/>
      <c r="I82" s="352"/>
      <c r="J82" s="352"/>
      <c r="K82" s="352"/>
      <c r="L82" s="352"/>
      <c r="M82" s="352"/>
      <c r="N82" s="352"/>
      <c r="O82" s="252" t="s">
        <v>297</v>
      </c>
      <c r="P82" s="252" t="s">
        <v>298</v>
      </c>
      <c r="Q82" s="252" t="s">
        <v>299</v>
      </c>
    </row>
    <row r="83" spans="1:17" ht="90" customHeight="1" x14ac:dyDescent="0.25">
      <c r="A83" s="38" t="str">
        <f>IF($D81="","",$D81)</f>
        <v/>
      </c>
      <c r="C83" s="68">
        <f>'Chart 1'!C83</f>
        <v>11.1</v>
      </c>
      <c r="D83" s="335" t="str">
        <f>'Chart 1'!D83</f>
        <v>Do services provide evidence of helping to prevent relapse, empowering the member through strength-based coaching, supporting linkages to community resources, and educating the member and family about the member's condition and the process of recovery?</v>
      </c>
      <c r="E83" s="335"/>
      <c r="F83" s="335"/>
      <c r="G83" s="335"/>
      <c r="H83" s="335"/>
      <c r="I83" s="335"/>
      <c r="J83" s="335"/>
      <c r="K83" s="335"/>
      <c r="L83" s="335"/>
      <c r="M83" s="335"/>
      <c r="N83" s="335"/>
      <c r="O83" s="23"/>
      <c r="P83" s="31" t="str">
        <f>IF(O83="","",IF(O83="Yes","Met",IF(O83="No","Not met","N/A")))</f>
        <v/>
      </c>
      <c r="Q83" s="125"/>
    </row>
    <row r="84" spans="1:17" ht="90" customHeight="1" x14ac:dyDescent="0.25">
      <c r="A84" s="38" t="str">
        <f>IF($D82="","",$D82)</f>
        <v>PEER SUPPORT SERVICES</v>
      </c>
      <c r="C84" s="68">
        <f>'Chart 1'!C84</f>
        <v>11.2</v>
      </c>
      <c r="D84" s="335" t="str">
        <f>'Chart 1'!D84</f>
        <v>Are required elements for a relevant care plan found within the member record (i.e.: progress note)?</v>
      </c>
      <c r="E84" s="335"/>
      <c r="F84" s="335"/>
      <c r="G84" s="335"/>
      <c r="H84" s="335"/>
      <c r="I84" s="335"/>
      <c r="J84" s="335"/>
      <c r="K84" s="335"/>
      <c r="L84" s="335"/>
      <c r="M84" s="335"/>
      <c r="N84" s="335"/>
      <c r="O84" s="23"/>
      <c r="P84" s="31" t="str">
        <f>IF(O84="","",IF(O84="Yes","Met",IF(O84="No","Not met","N/A")))</f>
        <v/>
      </c>
      <c r="Q84" s="125"/>
    </row>
    <row r="85" spans="1:17" x14ac:dyDescent="0.25">
      <c r="A85" s="38" t="e">
        <f>IF(#REF!="","",#REF!)</f>
        <v>#REF!</v>
      </c>
    </row>
    <row r="86" spans="1:17" ht="20.25" customHeight="1" x14ac:dyDescent="0.3">
      <c r="A86" s="38" t="s">
        <v>315</v>
      </c>
      <c r="C86" s="36" t="s">
        <v>296</v>
      </c>
      <c r="D86" s="351" t="str">
        <f>'Chart 1'!D86</f>
        <v>PERINATAL SERVICES</v>
      </c>
      <c r="E86" s="352"/>
      <c r="F86" s="352"/>
      <c r="G86" s="352"/>
      <c r="H86" s="352"/>
      <c r="I86" s="352"/>
      <c r="J86" s="352"/>
      <c r="K86" s="352"/>
      <c r="L86" s="352"/>
      <c r="M86" s="352"/>
      <c r="N86" s="352"/>
      <c r="O86" s="252" t="s">
        <v>297</v>
      </c>
      <c r="P86" s="252" t="s">
        <v>298</v>
      </c>
      <c r="Q86" s="252" t="s">
        <v>299</v>
      </c>
    </row>
    <row r="87" spans="1:17" ht="90" customHeight="1" x14ac:dyDescent="0.25">
      <c r="A87" s="38" t="e">
        <f>IF(#REF!="","",#REF!)</f>
        <v>#REF!</v>
      </c>
      <c r="C87" s="68">
        <f>'Chart 1'!C87</f>
        <v>12.1</v>
      </c>
      <c r="D87" s="335" t="str">
        <f>'Chart 1'!D87</f>
        <v>Do services rendered address treatment and recovery issues specific to pregnant and postpartum women such as relationships, sexual and physical abuse, and development of parenting skills?</v>
      </c>
      <c r="E87" s="335"/>
      <c r="F87" s="335"/>
      <c r="G87" s="335"/>
      <c r="H87" s="335"/>
      <c r="I87" s="335"/>
      <c r="J87" s="335"/>
      <c r="K87" s="335"/>
      <c r="L87" s="335"/>
      <c r="M87" s="335"/>
      <c r="N87" s="335"/>
      <c r="O87" s="23"/>
      <c r="P87" s="31" t="str">
        <f>IF(O87="","",IF(O87="Yes","Met",IF(O87="No","Not met","N/A")))</f>
        <v/>
      </c>
      <c r="Q87" s="125"/>
    </row>
    <row r="88" spans="1:17" ht="90" customHeight="1" x14ac:dyDescent="0.25">
      <c r="A88" s="38" t="str">
        <f t="shared" ref="A88:A92" si="12">IF($D86="","",$D86)</f>
        <v>PERINATAL SERVICES</v>
      </c>
      <c r="C88" s="68">
        <f>'Chart 1'!C88</f>
        <v>12.2</v>
      </c>
      <c r="D88" s="335" t="str">
        <f>'Chart 1'!D88</f>
        <v>Does the medical documentation substantiate the member's pregnancy and is the last day of pregnancy documented in the member's record?</v>
      </c>
      <c r="E88" s="335"/>
      <c r="F88" s="335"/>
      <c r="G88" s="335"/>
      <c r="H88" s="335"/>
      <c r="I88" s="335"/>
      <c r="J88" s="335"/>
      <c r="K88" s="335"/>
      <c r="L88" s="335"/>
      <c r="M88" s="335"/>
      <c r="N88" s="335"/>
      <c r="O88" s="23"/>
      <c r="P88" s="31" t="str">
        <f t="shared" ref="P88:P92" si="13">IF(O88="","",IF(O88="Yes","Met",IF(O88="No","Not met","N/A")))</f>
        <v/>
      </c>
      <c r="Q88" s="125"/>
    </row>
    <row r="89" spans="1:17" ht="90" customHeight="1" x14ac:dyDescent="0.25">
      <c r="A89" s="38" t="str">
        <f t="shared" si="12"/>
        <v>Do services rendered address treatment and recovery issues specific to pregnant and postpartum women such as relationships, sexual and physical abuse, and development of parenting skills?</v>
      </c>
      <c r="C89" s="68">
        <f>'Chart 1'!C89</f>
        <v>12.3</v>
      </c>
      <c r="D89" s="335" t="str">
        <f>'Chart 1'!D89</f>
        <v>Are required elements for a relevant care plan found within the member record (ie: progress note)?</v>
      </c>
      <c r="E89" s="335"/>
      <c r="F89" s="335"/>
      <c r="G89" s="335"/>
      <c r="H89" s="335"/>
      <c r="I89" s="335"/>
      <c r="J89" s="335"/>
      <c r="K89" s="335"/>
      <c r="L89" s="335"/>
      <c r="M89" s="335"/>
      <c r="N89" s="335"/>
      <c r="O89" s="23"/>
      <c r="P89" s="31" t="str">
        <f t="shared" si="13"/>
        <v/>
      </c>
      <c r="Q89" s="125"/>
    </row>
    <row r="90" spans="1:17" ht="90" customHeight="1" x14ac:dyDescent="0.25">
      <c r="A90" s="38" t="str">
        <f t="shared" si="12"/>
        <v>Does the medical documentation substantiate the member's pregnancy and is the last day of pregnancy documented in the member's record?</v>
      </c>
      <c r="C90" s="68">
        <f>'Chart 1'!C90</f>
        <v>12.4</v>
      </c>
      <c r="D90" s="335"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90" s="335"/>
      <c r="F90" s="335"/>
      <c r="G90" s="335"/>
      <c r="H90" s="335"/>
      <c r="I90" s="335"/>
      <c r="J90" s="335"/>
      <c r="K90" s="335"/>
      <c r="L90" s="335"/>
      <c r="M90" s="335"/>
      <c r="N90" s="335"/>
      <c r="O90" s="23"/>
      <c r="P90" s="31" t="str">
        <f t="shared" si="13"/>
        <v/>
      </c>
      <c r="Q90" s="125"/>
    </row>
    <row r="91" spans="1:17" ht="90" customHeight="1" x14ac:dyDescent="0.25">
      <c r="A91" s="38" t="str">
        <f t="shared" si="12"/>
        <v>Are required elements for a relevant care plan found within the member record (ie: progress note)?</v>
      </c>
      <c r="C91" s="68">
        <f>'Chart 1'!C91</f>
        <v>12.5</v>
      </c>
      <c r="D91" s="335" t="str">
        <f>'Chart 1'!D91</f>
        <v>Required treatment issues: Evidence required areas/issues included in treatment (see PPG, includes parenting skills); review of problem lists, referrals, Sign in sheets, Program scheduled</v>
      </c>
      <c r="E91" s="335"/>
      <c r="F91" s="335"/>
      <c r="G91" s="335"/>
      <c r="H91" s="335"/>
      <c r="I91" s="335"/>
      <c r="J91" s="335"/>
      <c r="K91" s="335"/>
      <c r="L91" s="335"/>
      <c r="M91" s="335"/>
      <c r="N91" s="335"/>
      <c r="O91" s="23"/>
      <c r="P91" s="31" t="str">
        <f t="shared" si="13"/>
        <v/>
      </c>
      <c r="Q91" s="125"/>
    </row>
    <row r="92" spans="1:17" ht="33.6" hidden="1" customHeight="1" x14ac:dyDescent="0.25">
      <c r="A92" s="38" t="str">
        <f t="shared" si="12"/>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C92" s="68" t="str">
        <f>'Chart 1'!C92</f>
        <v>Hide 12.6</v>
      </c>
      <c r="D92" s="335" t="str">
        <f>'Chart 1'!D92</f>
        <v>Hide</v>
      </c>
      <c r="E92" s="335"/>
      <c r="F92" s="335"/>
      <c r="G92" s="335"/>
      <c r="H92" s="335"/>
      <c r="I92" s="335"/>
      <c r="J92" s="335"/>
      <c r="K92" s="335"/>
      <c r="L92" s="335"/>
      <c r="M92" s="335"/>
      <c r="N92" s="335"/>
      <c r="O92" s="23"/>
      <c r="P92" s="31" t="str">
        <f t="shared" si="13"/>
        <v/>
      </c>
      <c r="Q92" s="125"/>
    </row>
    <row r="93" spans="1:17" x14ac:dyDescent="0.25">
      <c r="A93" s="38" t="e">
        <f>IF(#REF!="","",#REF!)</f>
        <v>#REF!</v>
      </c>
      <c r="P93" s="1"/>
    </row>
    <row r="94" spans="1:17" ht="15.6" customHeight="1" x14ac:dyDescent="0.3">
      <c r="A94" s="38" t="e">
        <f>IF(#REF!="","",#REF!)</f>
        <v>#REF!</v>
      </c>
      <c r="C94" s="36" t="s">
        <v>296</v>
      </c>
      <c r="D94" s="351" t="str">
        <f>'Chart 1'!D94</f>
        <v>WITHDRAWAL MANAGEMENT SERVICES/AWM</v>
      </c>
      <c r="E94" s="352"/>
      <c r="F94" s="352"/>
      <c r="G94" s="352"/>
      <c r="H94" s="352"/>
      <c r="I94" s="352"/>
      <c r="J94" s="352"/>
      <c r="K94" s="352"/>
      <c r="L94" s="352"/>
      <c r="M94" s="352"/>
      <c r="N94" s="352"/>
      <c r="O94" s="252" t="s">
        <v>297</v>
      </c>
      <c r="P94" s="252" t="s">
        <v>298</v>
      </c>
      <c r="Q94" s="252" t="s">
        <v>299</v>
      </c>
    </row>
    <row r="95" spans="1:17" ht="90" customHeight="1" x14ac:dyDescent="0.25">
      <c r="A95" s="38" t="s">
        <v>315</v>
      </c>
      <c r="C95" s="68">
        <f>'Chart 1'!C95</f>
        <v>13.1</v>
      </c>
      <c r="D95" s="335" t="str">
        <f>'Chart 1'!D95</f>
        <v xml:space="preserve">WM observation log and vitals check document is completed as required.  
(BHIN 25-003) </v>
      </c>
      <c r="E95" s="335"/>
      <c r="F95" s="335"/>
      <c r="G95" s="335"/>
      <c r="H95" s="335"/>
      <c r="I95" s="335"/>
      <c r="J95" s="335"/>
      <c r="K95" s="335"/>
      <c r="L95" s="335"/>
      <c r="M95" s="335"/>
      <c r="N95" s="335"/>
      <c r="O95" s="23"/>
      <c r="P95" s="31" t="str">
        <f>IF(O95="","",IF(O95="Yes","Met",IF(O95="No","Not met","N/A")))</f>
        <v/>
      </c>
      <c r="Q95" s="125"/>
    </row>
    <row r="96" spans="1:17" ht="39" hidden="1" customHeight="1" x14ac:dyDescent="0.25">
      <c r="C96" s="68" t="str">
        <f>'Chart 1'!C96</f>
        <v>Hide 13.2</v>
      </c>
      <c r="D96" s="335" t="str">
        <f>'Chart 1'!D96</f>
        <v>Hide</v>
      </c>
      <c r="E96" s="335"/>
      <c r="F96" s="335"/>
      <c r="G96" s="335"/>
      <c r="H96" s="335"/>
      <c r="I96" s="335"/>
      <c r="J96" s="335"/>
      <c r="K96" s="335"/>
      <c r="L96" s="335"/>
      <c r="M96" s="335"/>
      <c r="N96" s="335"/>
      <c r="O96" s="23"/>
      <c r="P96" s="31" t="str">
        <f t="shared" ref="P96:P99" si="14">IF(O96="","",IF(O96="Yes","Met",IF(O96="No","Not met","N/A")))</f>
        <v/>
      </c>
      <c r="Q96" s="125"/>
    </row>
    <row r="97" spans="1:17" ht="39" hidden="1" customHeight="1" x14ac:dyDescent="0.25">
      <c r="C97" s="68" t="str">
        <f>'Chart 1'!C97</f>
        <v>Hide 13.3</v>
      </c>
      <c r="D97" s="335" t="str">
        <f>'Chart 1'!D97</f>
        <v>Hide</v>
      </c>
      <c r="E97" s="335"/>
      <c r="F97" s="335"/>
      <c r="G97" s="335"/>
      <c r="H97" s="335"/>
      <c r="I97" s="335"/>
      <c r="J97" s="335"/>
      <c r="K97" s="335"/>
      <c r="L97" s="335"/>
      <c r="M97" s="335"/>
      <c r="N97" s="335"/>
      <c r="O97" s="23"/>
      <c r="P97" s="31" t="str">
        <f t="shared" si="14"/>
        <v/>
      </c>
      <c r="Q97" s="125"/>
    </row>
    <row r="98" spans="1:17" ht="16.95" hidden="1" customHeight="1" x14ac:dyDescent="0.25">
      <c r="A98" s="38" t="str">
        <f>IF($D76="","",$D76)</f>
        <v/>
      </c>
      <c r="C98" s="68" t="str">
        <f>'Chart 1'!C98</f>
        <v>Hide 13.4</v>
      </c>
      <c r="D98" s="335" t="str">
        <f>'Chart 1'!D98</f>
        <v>Hide</v>
      </c>
      <c r="E98" s="335"/>
      <c r="F98" s="335"/>
      <c r="G98" s="335"/>
      <c r="H98" s="335"/>
      <c r="I98" s="335"/>
      <c r="J98" s="335"/>
      <c r="K98" s="335"/>
      <c r="L98" s="335"/>
      <c r="M98" s="335"/>
      <c r="N98" s="335"/>
      <c r="O98" s="23"/>
      <c r="P98" s="31" t="str">
        <f t="shared" si="14"/>
        <v/>
      </c>
      <c r="Q98" s="31"/>
    </row>
    <row r="99" spans="1:17" ht="16.95" hidden="1" customHeight="1" x14ac:dyDescent="0.25">
      <c r="A99" s="38" t="str">
        <f>IF($D94="","",$D94)</f>
        <v>WITHDRAWAL MANAGEMENT SERVICES/AWM</v>
      </c>
      <c r="C99" s="68" t="str">
        <f>'Chart 1'!C99</f>
        <v>Hide 13.5</v>
      </c>
      <c r="D99" s="335" t="str">
        <f>'Chart 1'!D99</f>
        <v>Hide</v>
      </c>
      <c r="E99" s="335"/>
      <c r="F99" s="335"/>
      <c r="G99" s="335"/>
      <c r="H99" s="335"/>
      <c r="I99" s="335"/>
      <c r="J99" s="335"/>
      <c r="K99" s="335"/>
      <c r="L99" s="335"/>
      <c r="M99" s="335"/>
      <c r="N99" s="335"/>
      <c r="O99" s="23"/>
      <c r="P99" s="31" t="str">
        <f t="shared" si="14"/>
        <v/>
      </c>
      <c r="Q99" s="31"/>
    </row>
    <row r="100" spans="1:17" x14ac:dyDescent="0.25">
      <c r="A100" s="38" t="e">
        <f>IF(#REF!="","",#REF!)</f>
        <v>#REF!</v>
      </c>
    </row>
    <row r="101" spans="1:17" x14ac:dyDescent="0.25">
      <c r="A101" s="38" t="e">
        <f>IF(#REF!="","",#REF!)</f>
        <v>#REF!</v>
      </c>
    </row>
    <row r="102" spans="1:17" ht="60" x14ac:dyDescent="0.25">
      <c r="A102" s="38" t="s">
        <v>315</v>
      </c>
    </row>
  </sheetData>
  <sheetProtection algorithmName="SHA-512" hashValue="DX3BIkMOTEDwkkqZdC6wvgYjITJq25hvTYEf6Nct8pqkMBbAc1kh8dJ1JULC3J8veSbwdqR3wkd65PirHbbqzg==" saltValue="k0wX/5QJrkg3rtdSeDtooQ==" spinCount="100000" sheet="1" formatCells="0" formatColumns="0" formatRows="0" selectLockedCells="1"/>
  <mergeCells count="93">
    <mergeCell ref="E4:G4"/>
    <mergeCell ref="D15:N15"/>
    <mergeCell ref="D42:N42"/>
    <mergeCell ref="D43:N43"/>
    <mergeCell ref="D44:N44"/>
    <mergeCell ref="D13:N13"/>
    <mergeCell ref="E5:G5"/>
    <mergeCell ref="L5:M5"/>
    <mergeCell ref="D8:N8"/>
    <mergeCell ref="D9:N9"/>
    <mergeCell ref="D10:N10"/>
    <mergeCell ref="D11:N11"/>
    <mergeCell ref="D12:N12"/>
    <mergeCell ref="D49:N49"/>
    <mergeCell ref="D33:N33"/>
    <mergeCell ref="D34:N34"/>
    <mergeCell ref="D27:N27"/>
    <mergeCell ref="D23:N23"/>
    <mergeCell ref="D46:N46"/>
    <mergeCell ref="D28:N28"/>
    <mergeCell ref="D29:N29"/>
    <mergeCell ref="D40:N40"/>
    <mergeCell ref="D41:N41"/>
    <mergeCell ref="D36:N36"/>
    <mergeCell ref="D37:N37"/>
    <mergeCell ref="D50:N50"/>
    <mergeCell ref="D51:N51"/>
    <mergeCell ref="D14:N14"/>
    <mergeCell ref="D17:N17"/>
    <mergeCell ref="D18:N18"/>
    <mergeCell ref="D19:N19"/>
    <mergeCell ref="D30:N30"/>
    <mergeCell ref="D20:N20"/>
    <mergeCell ref="D21:N21"/>
    <mergeCell ref="D22:N22"/>
    <mergeCell ref="D24:N24"/>
    <mergeCell ref="D26:N26"/>
    <mergeCell ref="C38:O38"/>
    <mergeCell ref="D39:N39"/>
    <mergeCell ref="D31:N31"/>
    <mergeCell ref="D32:N32"/>
    <mergeCell ref="C1:G1"/>
    <mergeCell ref="I1:L1"/>
    <mergeCell ref="N1:P1"/>
    <mergeCell ref="C2:G2"/>
    <mergeCell ref="I2:L2"/>
    <mergeCell ref="O5:P5"/>
    <mergeCell ref="L4:M4"/>
    <mergeCell ref="O4:P4"/>
    <mergeCell ref="D67:N67"/>
    <mergeCell ref="D47:N47"/>
    <mergeCell ref="D48:N48"/>
    <mergeCell ref="D61:N61"/>
    <mergeCell ref="D62:N62"/>
    <mergeCell ref="D63:N63"/>
    <mergeCell ref="D53:N53"/>
    <mergeCell ref="D54:N54"/>
    <mergeCell ref="D55:N55"/>
    <mergeCell ref="D56:N56"/>
    <mergeCell ref="D57:N57"/>
    <mergeCell ref="D64:N64"/>
    <mergeCell ref="D65:N65"/>
    <mergeCell ref="D78:N78"/>
    <mergeCell ref="D79:N79"/>
    <mergeCell ref="D80:N80"/>
    <mergeCell ref="D68:N68"/>
    <mergeCell ref="D70:N70"/>
    <mergeCell ref="D69:N69"/>
    <mergeCell ref="D72:N72"/>
    <mergeCell ref="D99:N99"/>
    <mergeCell ref="D90:N90"/>
    <mergeCell ref="D91:N91"/>
    <mergeCell ref="D92:N92"/>
    <mergeCell ref="D94:N94"/>
    <mergeCell ref="D95:N95"/>
    <mergeCell ref="D96:N96"/>
    <mergeCell ref="D97:N97"/>
    <mergeCell ref="R7:Z7"/>
    <mergeCell ref="D73:N73"/>
    <mergeCell ref="D86:N86"/>
    <mergeCell ref="D87:N87"/>
    <mergeCell ref="D98:N98"/>
    <mergeCell ref="D88:N88"/>
    <mergeCell ref="D89:N89"/>
    <mergeCell ref="D59:N59"/>
    <mergeCell ref="D60:N60"/>
    <mergeCell ref="D58:N58"/>
    <mergeCell ref="D84:N84"/>
    <mergeCell ref="D82:N82"/>
    <mergeCell ref="D83:N83"/>
    <mergeCell ref="D74:N74"/>
    <mergeCell ref="D75:N75"/>
    <mergeCell ref="D77:N77"/>
  </mergeCells>
  <phoneticPr fontId="15" type="noConversion"/>
  <conditionalFormatting sqref="P1:P3 P6:P1048576 Q8:Q15 Q17:Q24 Q26:Q34 Q36:Q37 Q39:Q44 Q46:Q51 Q53:Q65 Q67:Q70 Q72:Q75 Q77:Q80 Q82:Q84 Q86:Q92 Q94:Q99">
    <cfRule type="containsText" dxfId="1" priority="1" operator="containsText" text="Fail">
      <formula>NOT(ISERROR(SEARCH("Fail",P1)))</formula>
    </cfRule>
  </conditionalFormatting>
  <conditionalFormatting sqref="AM9">
    <cfRule type="containsText" dxfId="0"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15 O37 O83:O84 O18:O24 O87:O92 O40:O44 O73:O75 O78:O80 O27:O34 O68:O70 O54:O65 O95:O99 O47:O51" xr:uid="{1EEF3643-89A6-4172-B7F8-ECACDF8150E3}">
      <formula1>"Yes,No,N/A"</formula1>
    </dataValidation>
    <dataValidation type="date" operator="greaterThan" allowBlank="1" showInputMessage="1" showErrorMessage="1" sqref="V9:V38" xr:uid="{F99CF5BD-E1D7-4D2B-AF23-3219FDE17325}">
      <formula1>36526</formula1>
    </dataValidation>
    <dataValidation type="list" allowBlank="1" showInputMessage="1" showErrorMessage="1" sqref="X9:X38" xr:uid="{242BDD9F-29E9-40CD-B134-387FE264B569}">
      <formula1>Corrected_Codes</formula1>
    </dataValidation>
    <dataValidation type="list" allowBlank="1" showInputMessage="1" showErrorMessage="1" sqref="Y9:Y38" xr:uid="{B7A42DD4-84E0-498E-A2AE-8CA14D83B7BB}">
      <formula1>Disallowance_Codes</formula1>
    </dataValidation>
  </dataValidations>
  <pageMargins left="0.24" right="0.25" top="1.2" bottom="0.63" header="0.38" footer="0.25"/>
  <pageSetup scale="25" fitToHeight="0"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1A03-AAE7-4E1A-AEC6-EDA3FA20E90E}">
  <sheetPr codeName="Sheet2">
    <tabColor rgb="FFFFC000"/>
    <pageSetUpPr fitToPage="1"/>
  </sheetPr>
  <dimension ref="A1:M136"/>
  <sheetViews>
    <sheetView showGridLines="0" tabSelected="1" view="pageBreakPreview" topLeftCell="B1" zoomScale="90" zoomScaleNormal="70" zoomScaleSheetLayoutView="90" workbookViewId="0">
      <selection activeCell="D18" sqref="D18:M18"/>
    </sheetView>
  </sheetViews>
  <sheetFormatPr defaultRowHeight="13.2" x14ac:dyDescent="0.25"/>
  <cols>
    <col min="1" max="1" width="19.33203125" style="63" hidden="1" customWidth="1"/>
    <col min="2" max="2" width="4.33203125" style="19" customWidth="1"/>
    <col min="3" max="3" width="9.6640625" customWidth="1"/>
    <col min="4" max="4" width="12.109375" style="10" customWidth="1"/>
    <col min="5" max="5" width="12.6640625" customWidth="1"/>
    <col min="6" max="6" width="13.6640625" customWidth="1"/>
    <col min="7" max="7" width="13.109375" customWidth="1"/>
    <col min="8" max="8" width="14.109375" customWidth="1"/>
    <col min="9" max="9" width="3.33203125" customWidth="1"/>
    <col min="10" max="10" width="38.33203125" customWidth="1"/>
    <col min="11" max="11" width="14.109375" customWidth="1"/>
    <col min="12" max="12" width="14.44140625" customWidth="1"/>
    <col min="13" max="13" width="14.33203125" customWidth="1"/>
    <col min="15" max="15" width="8.33203125" bestFit="1" customWidth="1"/>
    <col min="16" max="16" width="10.6640625" customWidth="1"/>
    <col min="17" max="17" width="6.44140625" bestFit="1" customWidth="1"/>
  </cols>
  <sheetData>
    <row r="1" spans="1:13" ht="20.399999999999999" customHeight="1" x14ac:dyDescent="0.3">
      <c r="A1" s="20"/>
      <c r="C1" s="287" t="s">
        <v>37</v>
      </c>
      <c r="D1" s="288"/>
      <c r="E1" s="288"/>
      <c r="F1" s="288"/>
      <c r="G1" s="288"/>
      <c r="H1" s="288"/>
      <c r="I1" s="288"/>
      <c r="J1" s="288"/>
      <c r="K1" s="289"/>
    </row>
    <row r="3" spans="1:13" ht="17.399999999999999" customHeight="1" x14ac:dyDescent="0.25">
      <c r="A3" s="20"/>
      <c r="C3" s="383" t="s">
        <v>38</v>
      </c>
      <c r="D3" s="383"/>
      <c r="E3" s="383"/>
      <c r="F3" s="313">
        <f>'Chart Review Info'!D3</f>
        <v>0</v>
      </c>
      <c r="G3" s="314"/>
      <c r="H3" s="5"/>
      <c r="I3" s="381" t="s">
        <v>40</v>
      </c>
      <c r="J3" s="382"/>
      <c r="K3" s="254" t="str">
        <f>IF('Chart Review Info'!G3="","",'Chart Review Info'!G3)</f>
        <v/>
      </c>
      <c r="M3" s="77"/>
    </row>
    <row r="4" spans="1:13" ht="17.399999999999999" customHeight="1" x14ac:dyDescent="0.25">
      <c r="A4" s="20"/>
      <c r="C4" s="383" t="s">
        <v>39</v>
      </c>
      <c r="D4" s="383"/>
      <c r="E4" s="383"/>
      <c r="F4" s="313">
        <f>'Chart Review Info'!D4</f>
        <v>0</v>
      </c>
      <c r="G4" s="314"/>
      <c r="H4" s="5"/>
      <c r="I4" s="381" t="s">
        <v>42</v>
      </c>
      <c r="J4" s="382"/>
      <c r="K4" s="254" t="str">
        <f>IF('Chart Review Info'!G4="","",'Chart Review Info'!G4)</f>
        <v/>
      </c>
    </row>
    <row r="5" spans="1:13" ht="17.399999999999999" customHeight="1" x14ac:dyDescent="0.25">
      <c r="A5" s="20"/>
      <c r="C5" s="383" t="s">
        <v>41</v>
      </c>
      <c r="D5" s="383"/>
      <c r="E5" s="383"/>
      <c r="F5" s="290">
        <f>'Chart Review Info'!D8</f>
        <v>0</v>
      </c>
      <c r="G5" s="291"/>
      <c r="H5" s="5"/>
      <c r="I5" s="381" t="s">
        <v>358</v>
      </c>
      <c r="J5" s="382"/>
      <c r="K5" s="254" t="str">
        <f>IF('Chart Review Info'!G5="","",'Chart Review Info'!G5)</f>
        <v/>
      </c>
    </row>
    <row r="6" spans="1:13" ht="17.399999999999999" customHeight="1" x14ac:dyDescent="0.25">
      <c r="A6" s="20"/>
      <c r="C6" s="383" t="s">
        <v>43</v>
      </c>
      <c r="D6" s="383"/>
      <c r="E6" s="383"/>
      <c r="F6" s="290">
        <f>'Chart Review Info'!D5</f>
        <v>0</v>
      </c>
      <c r="G6" s="291"/>
      <c r="H6" s="5"/>
      <c r="I6" s="381" t="s">
        <v>359</v>
      </c>
      <c r="J6" s="382"/>
      <c r="K6" s="254" t="str">
        <f>IF('Chart Review Info'!G6="","",'Chart Review Info'!G6)</f>
        <v/>
      </c>
    </row>
    <row r="7" spans="1:13" ht="15" x14ac:dyDescent="0.25">
      <c r="C7" s="245"/>
      <c r="D7" s="245"/>
      <c r="E7" s="1"/>
      <c r="F7" s="1"/>
      <c r="G7" s="1"/>
      <c r="H7" s="1"/>
      <c r="I7" s="1"/>
      <c r="J7" s="1"/>
      <c r="K7" s="219"/>
    </row>
    <row r="8" spans="1:13" ht="15" customHeight="1" x14ac:dyDescent="0.25">
      <c r="C8" s="383" t="s">
        <v>44</v>
      </c>
      <c r="D8" s="383"/>
      <c r="E8" s="383"/>
      <c r="F8" s="315">
        <f ca="1">COUNTIFS(Data!$O$51:$O$650,"Yes",Data!$M$51:$M$650,"Yes")</f>
        <v>0</v>
      </c>
      <c r="G8" s="315"/>
      <c r="I8" s="381" t="s">
        <v>45</v>
      </c>
      <c r="J8" s="382"/>
      <c r="K8" s="243">
        <f ca="1">COUNTIF(Data!CV22:CV41,"yes")</f>
        <v>0</v>
      </c>
    </row>
    <row r="9" spans="1:13" ht="17.399999999999999" customHeight="1" x14ac:dyDescent="0.25">
      <c r="C9" s="383" t="s">
        <v>46</v>
      </c>
      <c r="D9" s="383"/>
      <c r="E9" s="383"/>
      <c r="F9" s="311">
        <f ca="1">IFERROR(F8/F5,0)</f>
        <v>0</v>
      </c>
      <c r="G9" s="311"/>
      <c r="I9" s="381" t="s">
        <v>47</v>
      </c>
      <c r="J9" s="382"/>
      <c r="K9" s="243" t="str">
        <f ca="1">IFERROR(K8/COUNTIF(RECORDS[SmartCare Client ID'#],"&lt;&gt;N/A"),"")</f>
        <v/>
      </c>
    </row>
    <row r="10" spans="1:13" ht="17.399999999999999" customHeight="1" x14ac:dyDescent="0.25">
      <c r="C10" s="384"/>
      <c r="D10" s="384"/>
      <c r="E10" s="384"/>
      <c r="F10" s="304"/>
      <c r="G10" s="304"/>
      <c r="I10" s="11"/>
      <c r="J10" s="11"/>
      <c r="K10" s="96"/>
    </row>
    <row r="11" spans="1:13" ht="15" customHeight="1" x14ac:dyDescent="0.25">
      <c r="C11" s="292"/>
      <c r="D11" s="292"/>
      <c r="E11" s="292"/>
      <c r="F11" s="293"/>
      <c r="G11" s="294"/>
      <c r="I11" s="381" t="s">
        <v>48</v>
      </c>
      <c r="J11" s="382"/>
      <c r="K11" s="235" t="str">
        <f ca="1">IFERROR(M40,"")</f>
        <v>N/A</v>
      </c>
    </row>
    <row r="12" spans="1:13" ht="15" customHeight="1" x14ac:dyDescent="0.25">
      <c r="C12" s="245"/>
      <c r="D12" s="245"/>
      <c r="E12" s="245"/>
      <c r="F12" s="88"/>
      <c r="G12" s="88"/>
      <c r="I12" s="381" t="s">
        <v>49</v>
      </c>
      <c r="J12" s="382"/>
      <c r="K12" s="220" t="str">
        <f ca="1">IF(K11&lt;90%,"yes","no")</f>
        <v>no</v>
      </c>
    </row>
    <row r="13" spans="1:13" ht="15" customHeight="1" x14ac:dyDescent="0.25">
      <c r="C13" s="245"/>
      <c r="D13" s="245"/>
      <c r="E13" s="245"/>
      <c r="F13" s="88"/>
      <c r="G13" s="88"/>
      <c r="I13" s="381" t="s">
        <v>50</v>
      </c>
      <c r="J13" s="382"/>
      <c r="K13" s="220" t="str">
        <f ca="1">IF(F9="","no",IF(F9&gt;5%,"yes","no"))</f>
        <v>no</v>
      </c>
    </row>
    <row r="14" spans="1:13" ht="15" customHeight="1" x14ac:dyDescent="0.25">
      <c r="C14" s="245"/>
      <c r="D14" s="245"/>
      <c r="E14" s="245"/>
      <c r="F14" s="88"/>
      <c r="G14" s="88"/>
      <c r="I14" s="381" t="s">
        <v>51</v>
      </c>
      <c r="J14" s="382"/>
      <c r="K14" s="220" t="str">
        <f ca="1">IF(M37&lt;80%,"yes","no")</f>
        <v>no</v>
      </c>
    </row>
    <row r="15" spans="1:13" ht="15" x14ac:dyDescent="0.25">
      <c r="C15" s="245"/>
      <c r="D15" s="245"/>
      <c r="E15" s="245"/>
      <c r="F15" s="88"/>
      <c r="G15" s="88"/>
    </row>
    <row r="16" spans="1:13" ht="21" customHeight="1" x14ac:dyDescent="0.25">
      <c r="A16" s="20"/>
      <c r="C16" s="308"/>
      <c r="D16" s="309"/>
      <c r="E16" s="309"/>
      <c r="F16" s="309"/>
      <c r="G16" s="309"/>
      <c r="H16" s="309"/>
      <c r="I16" s="309"/>
      <c r="J16" s="309"/>
      <c r="K16" s="309"/>
      <c r="L16" s="309"/>
    </row>
    <row r="17" spans="1:13" ht="24" customHeight="1" x14ac:dyDescent="0.25">
      <c r="A17" s="20"/>
      <c r="C17" s="379" t="s">
        <v>52</v>
      </c>
      <c r="D17" s="380"/>
      <c r="E17" s="380"/>
      <c r="F17" s="380"/>
      <c r="G17" s="380"/>
      <c r="H17" s="380"/>
      <c r="I17" s="380"/>
      <c r="J17" s="380"/>
      <c r="K17" s="380"/>
      <c r="L17" s="380"/>
      <c r="M17" s="380"/>
    </row>
    <row r="18" spans="1:13" s="8" customFormat="1" ht="60" customHeight="1" x14ac:dyDescent="0.25">
      <c r="A18" s="249"/>
      <c r="B18" s="248"/>
      <c r="C18" s="242">
        <v>1</v>
      </c>
      <c r="D18" s="316"/>
      <c r="E18" s="317"/>
      <c r="F18" s="317"/>
      <c r="G18" s="317"/>
      <c r="H18" s="317"/>
      <c r="I18" s="317"/>
      <c r="J18" s="317"/>
      <c r="K18" s="317"/>
      <c r="L18" s="317"/>
      <c r="M18" s="318"/>
    </row>
    <row r="19" spans="1:13" s="8" customFormat="1" ht="60" customHeight="1" x14ac:dyDescent="0.25">
      <c r="A19" s="249"/>
      <c r="B19" s="248"/>
      <c r="C19" s="242">
        <v>2</v>
      </c>
      <c r="D19" s="316"/>
      <c r="E19" s="317"/>
      <c r="F19" s="317"/>
      <c r="G19" s="317"/>
      <c r="H19" s="317"/>
      <c r="I19" s="317"/>
      <c r="J19" s="317"/>
      <c r="K19" s="317"/>
      <c r="L19" s="317"/>
      <c r="M19" s="318"/>
    </row>
    <row r="20" spans="1:13" s="8" customFormat="1" ht="60" customHeight="1" x14ac:dyDescent="0.25">
      <c r="A20" s="249"/>
      <c r="B20" s="249" t="s">
        <v>53</v>
      </c>
      <c r="C20" s="242">
        <v>3</v>
      </c>
      <c r="D20" s="319"/>
      <c r="E20" s="320"/>
      <c r="F20" s="320"/>
      <c r="G20" s="320"/>
      <c r="H20" s="320"/>
      <c r="I20" s="320"/>
      <c r="J20" s="320"/>
      <c r="K20" s="320"/>
      <c r="L20" s="320"/>
      <c r="M20" s="321"/>
    </row>
    <row r="21" spans="1:13" ht="17.399999999999999" customHeight="1" x14ac:dyDescent="0.25">
      <c r="A21" s="20"/>
      <c r="D21"/>
    </row>
    <row r="22" spans="1:13" ht="24" customHeight="1" x14ac:dyDescent="0.25">
      <c r="A22" s="20"/>
      <c r="C22" s="310" t="s">
        <v>54</v>
      </c>
      <c r="D22" s="310"/>
      <c r="E22" s="310"/>
      <c r="F22" s="310"/>
      <c r="G22" s="310"/>
      <c r="H22" s="310"/>
      <c r="J22" s="312" t="s">
        <v>55</v>
      </c>
      <c r="K22" s="312"/>
      <c r="L22" s="312"/>
      <c r="M22" s="312"/>
    </row>
    <row r="23" spans="1:13" ht="62.4" customHeight="1" x14ac:dyDescent="0.3">
      <c r="A23" s="20"/>
      <c r="C23" s="188" t="s">
        <v>56</v>
      </c>
      <c r="D23" s="189" t="s">
        <v>57</v>
      </c>
      <c r="E23" s="189" t="s">
        <v>58</v>
      </c>
      <c r="F23" s="189" t="s">
        <v>59</v>
      </c>
      <c r="G23" s="189" t="s">
        <v>60</v>
      </c>
      <c r="H23" s="190" t="s">
        <v>61</v>
      </c>
      <c r="I23" s="191"/>
      <c r="J23" s="192" t="s">
        <v>62</v>
      </c>
      <c r="K23" s="190" t="s">
        <v>63</v>
      </c>
      <c r="L23" s="190" t="s">
        <v>64</v>
      </c>
      <c r="M23" s="190" t="s">
        <v>65</v>
      </c>
    </row>
    <row r="24" spans="1:13" s="25" customFormat="1" ht="17.399999999999999" customHeight="1" x14ac:dyDescent="0.25">
      <c r="A24" s="193"/>
      <c r="B24" s="193"/>
      <c r="C24" s="194" t="s">
        <v>15</v>
      </c>
      <c r="D24" s="195" t="str">
        <f>IF(MRN_1="N/A","",'Chart Review Info'!$E$13)</f>
        <v/>
      </c>
      <c r="E24" s="195" t="str">
        <f>IF(MRN_1="N/A","",COUNTIFS(Data!N51:N80,"Yes"))</f>
        <v/>
      </c>
      <c r="F24" s="195" t="str">
        <f>IF(MRN_1="N/A","",COUNTIFS(Data!M51:M80,"Yes"))</f>
        <v/>
      </c>
      <c r="G24" s="196">
        <f>'Chart 1'!W6</f>
        <v>0</v>
      </c>
      <c r="H24" s="197">
        <f ca="1">Data!CU22</f>
        <v>0</v>
      </c>
      <c r="J24" s="198" t="s">
        <v>66</v>
      </c>
      <c r="K24" s="195">
        <f ca="1">Data!C44</f>
        <v>0</v>
      </c>
      <c r="L24" s="195">
        <f ca="1">Data!C42</f>
        <v>0</v>
      </c>
      <c r="M24" s="199" t="str">
        <f ca="1">Data!C45</f>
        <v>N/A</v>
      </c>
    </row>
    <row r="25" spans="1:13" s="193" customFormat="1" ht="17.399999999999999" customHeight="1" x14ac:dyDescent="0.25">
      <c r="C25" s="194" t="s">
        <v>17</v>
      </c>
      <c r="D25" s="200" t="str">
        <f>IF(MRN_2="N/A","",'Chart Review Info'!$E$14)</f>
        <v/>
      </c>
      <c r="E25" s="200" t="str">
        <f>IF(MRN_2="N/A","",COUNTIFS(Data!N81:N110,"Yes"))</f>
        <v/>
      </c>
      <c r="F25" s="201" t="str">
        <f>IF(MRN_2="N/A","",COUNTIFS(Data!M81:M110,"Yes"))</f>
        <v/>
      </c>
      <c r="G25" s="202">
        <f>'Chart 2'!W6</f>
        <v>0</v>
      </c>
      <c r="H25" s="222">
        <f ca="1">Data!CU23</f>
        <v>0</v>
      </c>
      <c r="I25" s="25"/>
      <c r="J25" s="203" t="s">
        <v>67</v>
      </c>
      <c r="K25" s="201">
        <f ca="1">Data!K44</f>
        <v>0</v>
      </c>
      <c r="L25" s="201">
        <f ca="1">Data!K42</f>
        <v>0</v>
      </c>
      <c r="M25" s="204" t="str">
        <f ca="1">Data!K45</f>
        <v>N/A</v>
      </c>
    </row>
    <row r="26" spans="1:13" s="25" customFormat="1" ht="17.399999999999999" customHeight="1" x14ac:dyDescent="0.25">
      <c r="A26" s="193"/>
      <c r="B26" s="193"/>
      <c r="C26" s="194" t="s">
        <v>18</v>
      </c>
      <c r="D26" s="195" t="str">
        <f>IF(MRN_3="N/A","",'Chart Review Info'!$E$15)</f>
        <v/>
      </c>
      <c r="E26" s="195" t="str">
        <f>IF(MRN_3="N/A","",COUNTIFS(Data!N111:N140,"Yes"))</f>
        <v/>
      </c>
      <c r="F26" s="205" t="str">
        <f>IF(MRN_3="N/A","",COUNTIFS(Data!M111:M140,"Yes"))</f>
        <v/>
      </c>
      <c r="G26" s="196">
        <f>'Chart 3'!W6</f>
        <v>0</v>
      </c>
      <c r="H26" s="197">
        <f ca="1">Data!CU24</f>
        <v>0</v>
      </c>
      <c r="J26" s="206" t="s">
        <v>68</v>
      </c>
      <c r="K26" s="205">
        <f ca="1">Data!S44</f>
        <v>0</v>
      </c>
      <c r="L26" s="205">
        <f ca="1">Data!S42</f>
        <v>0</v>
      </c>
      <c r="M26" s="207" t="str">
        <f ca="1">Data!S45</f>
        <v>N/A</v>
      </c>
    </row>
    <row r="27" spans="1:13" s="25" customFormat="1" ht="17.399999999999999" customHeight="1" x14ac:dyDescent="0.25">
      <c r="A27" s="193"/>
      <c r="B27" s="193"/>
      <c r="C27" s="194" t="s">
        <v>19</v>
      </c>
      <c r="D27" s="200" t="str">
        <f>IF(MRN_4="N/A","",'Chart Review Info'!$E$16)</f>
        <v/>
      </c>
      <c r="E27" s="200" t="str">
        <f>IF(MRN_4="N/A","",COUNTIFS(Data!N141:N170,"Yes"))</f>
        <v/>
      </c>
      <c r="F27" s="201" t="str">
        <f>IF(MRN_4="N/A","",COUNTIFS(Data!M141:M170,"Yes"))</f>
        <v/>
      </c>
      <c r="G27" s="202">
        <f>'Chart 4'!W6</f>
        <v>0</v>
      </c>
      <c r="H27" s="222">
        <f ca="1">Data!CU25</f>
        <v>0</v>
      </c>
      <c r="J27" s="203" t="s">
        <v>69</v>
      </c>
      <c r="K27" s="201">
        <f ca="1">Data!AB44</f>
        <v>0</v>
      </c>
      <c r="L27" s="201">
        <f ca="1">Data!AB42</f>
        <v>0</v>
      </c>
      <c r="M27" s="208" t="str">
        <f ca="1">Data!AB45</f>
        <v>N/A</v>
      </c>
    </row>
    <row r="28" spans="1:13" s="25" customFormat="1" ht="17.399999999999999" customHeight="1" x14ac:dyDescent="0.25">
      <c r="A28" s="193"/>
      <c r="B28" s="193"/>
      <c r="C28" s="194" t="s">
        <v>20</v>
      </c>
      <c r="D28" s="195" t="str">
        <f>IF(MRN_5="N/A","",'Chart Review Info'!$E$17)</f>
        <v/>
      </c>
      <c r="E28" s="195" t="str">
        <f>IF(MRN_5="N/A","",COUNTIFS(Data!N171:N200,"Yes"))</f>
        <v/>
      </c>
      <c r="F28" s="205" t="str">
        <f>IF(MRN_5="N/A","",COUNTIFS(Data!M171:M200,"Yes"))</f>
        <v/>
      </c>
      <c r="G28" s="196">
        <f>'Chart 5'!W6</f>
        <v>0</v>
      </c>
      <c r="H28" s="197">
        <f ca="1">Data!CU26</f>
        <v>0</v>
      </c>
      <c r="J28" s="209" t="s">
        <v>70</v>
      </c>
      <c r="K28" s="205">
        <f ca="1">Data!AD44</f>
        <v>0</v>
      </c>
      <c r="L28" s="205">
        <f ca="1">Data!AD42</f>
        <v>0</v>
      </c>
      <c r="M28" s="207" t="str">
        <f ca="1">Data!AD45</f>
        <v>N/A</v>
      </c>
    </row>
    <row r="29" spans="1:13" s="25" customFormat="1" ht="17.399999999999999" customHeight="1" x14ac:dyDescent="0.25">
      <c r="A29" s="193"/>
      <c r="B29" s="193"/>
      <c r="C29" s="194" t="s">
        <v>21</v>
      </c>
      <c r="D29" s="200" t="str">
        <f>IF(MRN_6="N/A","",'Chart Review Info'!$E$18)</f>
        <v/>
      </c>
      <c r="E29" s="200" t="str">
        <f>IF(MRN_6="N/A","",COUNTIFS(Data!N201:N230,"Yes"))</f>
        <v/>
      </c>
      <c r="F29" s="201" t="str">
        <f>IF(MRN_6="N/A","",COUNTIFS(Data!M201:M230,"Yes"))</f>
        <v/>
      </c>
      <c r="G29" s="202">
        <f>'Chart 6'!W6</f>
        <v>0</v>
      </c>
      <c r="H29" s="222">
        <f ca="1">Data!CU27</f>
        <v>0</v>
      </c>
      <c r="J29" s="203" t="s">
        <v>71</v>
      </c>
      <c r="K29" s="201">
        <f ca="1">Data!AJ44</f>
        <v>0</v>
      </c>
      <c r="L29" s="201">
        <f ca="1">Data!AJ42</f>
        <v>0</v>
      </c>
      <c r="M29" s="208" t="str">
        <f ca="1">Data!AJ45</f>
        <v>N/A</v>
      </c>
    </row>
    <row r="30" spans="1:13" s="25" customFormat="1" ht="17.399999999999999" customHeight="1" x14ac:dyDescent="0.25">
      <c r="A30" s="193"/>
      <c r="B30" s="193"/>
      <c r="C30" s="194" t="s">
        <v>22</v>
      </c>
      <c r="D30" s="195" t="str">
        <f>IF(MRN_7="N/A","",'Chart Review Info'!$E$19)</f>
        <v/>
      </c>
      <c r="E30" s="195" t="str">
        <f>IF(MRN_7="N/A","",COUNTIFS(Data!N231:N260,"Yes"))</f>
        <v/>
      </c>
      <c r="F30" s="205" t="str">
        <f>IF(MRN_7="N/A","",COUNTIFS(Data!M231:M260,"Yes"))</f>
        <v/>
      </c>
      <c r="G30" s="196">
        <f>'Chart 7'!W6</f>
        <v>0</v>
      </c>
      <c r="H30" s="197">
        <f ca="1">Data!CU28</f>
        <v>0</v>
      </c>
      <c r="J30" s="209" t="s">
        <v>72</v>
      </c>
      <c r="K30" s="205">
        <f ca="1">Data!AP44</f>
        <v>0</v>
      </c>
      <c r="L30" s="205">
        <f ca="1">Data!AP42</f>
        <v>0</v>
      </c>
      <c r="M30" s="207" t="str">
        <f ca="1">Data!AP45</f>
        <v>N/A</v>
      </c>
    </row>
    <row r="31" spans="1:13" s="25" customFormat="1" ht="17.399999999999999" customHeight="1" x14ac:dyDescent="0.25">
      <c r="A31" s="193"/>
      <c r="B31" s="193"/>
      <c r="C31" s="194" t="s">
        <v>23</v>
      </c>
      <c r="D31" s="200" t="str">
        <f>IF(MRN_8="N/A","",'Chart Review Info'!$E$20)</f>
        <v/>
      </c>
      <c r="E31" s="200" t="str">
        <f>IF(MRN_8="N/A","",COUNTIFS(Data!N261:N290,"Yes"))</f>
        <v/>
      </c>
      <c r="F31" s="201" t="str">
        <f>IF(MRN_8="N/A","",COUNTIFS(Data!M261:M290,"Yes"))</f>
        <v/>
      </c>
      <c r="G31" s="202">
        <f>'Chart 8'!W6</f>
        <v>0</v>
      </c>
      <c r="H31" s="222">
        <f ca="1">Data!CU29</f>
        <v>0</v>
      </c>
      <c r="J31" s="203" t="s">
        <v>73</v>
      </c>
      <c r="K31" s="201">
        <f ca="1">Data!BC44</f>
        <v>0</v>
      </c>
      <c r="L31" s="201">
        <f ca="1">Data!BC42</f>
        <v>0</v>
      </c>
      <c r="M31" s="208" t="str">
        <f ca="1">Data!BC45</f>
        <v>N/A</v>
      </c>
    </row>
    <row r="32" spans="1:13" s="25" customFormat="1" ht="17.399999999999999" customHeight="1" x14ac:dyDescent="0.25">
      <c r="A32" s="193"/>
      <c r="B32" s="193"/>
      <c r="C32" s="194" t="s">
        <v>24</v>
      </c>
      <c r="D32" s="195" t="str">
        <f>IF(MRN_9="N/A","",'Chart Review Info'!$E$21)</f>
        <v/>
      </c>
      <c r="E32" s="195" t="str">
        <f>IF(MRN_9="N/A","",COUNTIFS(Data!N291:N320,"Yes"))</f>
        <v/>
      </c>
      <c r="F32" s="205" t="str">
        <f>IF(MRN_9="N/A","",COUNTIFS(Data!M291:M320,"Yes"))</f>
        <v/>
      </c>
      <c r="G32" s="196">
        <f>'Chart 9'!W6</f>
        <v>0</v>
      </c>
      <c r="H32" s="197">
        <f ca="1">Data!CU30</f>
        <v>0</v>
      </c>
      <c r="J32" s="209" t="s">
        <v>74</v>
      </c>
      <c r="K32" s="205">
        <f ca="1">Data!BG44</f>
        <v>0</v>
      </c>
      <c r="L32" s="205">
        <f ca="1">Data!BG42</f>
        <v>0</v>
      </c>
      <c r="M32" s="207" t="str">
        <f ca="1">Data!BG45</f>
        <v>N/A</v>
      </c>
    </row>
    <row r="33" spans="1:13" s="25" customFormat="1" ht="17.399999999999999" customHeight="1" x14ac:dyDescent="0.25">
      <c r="A33" s="193"/>
      <c r="B33" s="193"/>
      <c r="C33" s="194" t="s">
        <v>25</v>
      </c>
      <c r="D33" s="200" t="str">
        <f>IF(MRN_10="N/A","",'Chart Review Info'!$E$22)</f>
        <v/>
      </c>
      <c r="E33" s="200" t="str">
        <f>IF(MRN_10="N/A","",COUNTIFS(Data!N321:N350,"Yes"))</f>
        <v/>
      </c>
      <c r="F33" s="201" t="str">
        <f>IF(MRN_10="N/A","",COUNTIFS(Data!M321:M350,"Yes"))</f>
        <v/>
      </c>
      <c r="G33" s="202">
        <f>'Chart 10'!W6</f>
        <v>0</v>
      </c>
      <c r="H33" s="222">
        <f ca="1">Data!CU31</f>
        <v>0</v>
      </c>
      <c r="J33" s="203" t="s">
        <v>75</v>
      </c>
      <c r="K33" s="201">
        <f ca="1">Data!BK44</f>
        <v>0</v>
      </c>
      <c r="L33" s="201">
        <f ca="1">Data!BK42</f>
        <v>0</v>
      </c>
      <c r="M33" s="208" t="str">
        <f ca="1">Data!BK45</f>
        <v>N/A</v>
      </c>
    </row>
    <row r="34" spans="1:13" s="25" customFormat="1" ht="17.399999999999999" customHeight="1" x14ac:dyDescent="0.25">
      <c r="A34" s="193"/>
      <c r="B34" s="193"/>
      <c r="C34" s="194" t="s">
        <v>26</v>
      </c>
      <c r="D34" s="195" t="str">
        <f>IF(MRN_11="N/A","",'Chart Review Info'!$E$23)</f>
        <v/>
      </c>
      <c r="E34" s="195" t="str">
        <f>IF(MRN_11="N/A","",COUNTIFS(Data!N351:N380,"Yes"))</f>
        <v/>
      </c>
      <c r="F34" s="205" t="str">
        <f>IF(MRN_11="N/A","",COUNTIFS(Data!M351:M380,"Yes"))</f>
        <v/>
      </c>
      <c r="G34" s="196">
        <f>'Chart 11'!W6</f>
        <v>0</v>
      </c>
      <c r="H34" s="197">
        <f ca="1">Data!CU32</f>
        <v>0</v>
      </c>
      <c r="J34" s="209" t="s">
        <v>76</v>
      </c>
      <c r="K34" s="205">
        <f ca="1">Data!BO44</f>
        <v>0</v>
      </c>
      <c r="L34" s="205">
        <f ca="1">Data!BO42</f>
        <v>0</v>
      </c>
      <c r="M34" s="207" t="str">
        <f ca="1">Data!BO45</f>
        <v>N/A</v>
      </c>
    </row>
    <row r="35" spans="1:13" s="25" customFormat="1" ht="17.399999999999999" customHeight="1" x14ac:dyDescent="0.25">
      <c r="A35" s="193"/>
      <c r="B35" s="193"/>
      <c r="C35" s="194" t="s">
        <v>27</v>
      </c>
      <c r="D35" s="200" t="str">
        <f>IF(MRN_12="N/A","",'Chart Review Info'!$E$24)</f>
        <v/>
      </c>
      <c r="E35" s="200" t="str">
        <f>IF(MRN_12="N/A","",COUNTIFS(Data!N381:N410,"Yes"))</f>
        <v/>
      </c>
      <c r="F35" s="201" t="str">
        <f>IF(MRN_12="N/A","",COUNTIFS(Data!M381:M410,"Yes"))</f>
        <v/>
      </c>
      <c r="G35" s="202">
        <f>'Chart 12'!W6</f>
        <v>0</v>
      </c>
      <c r="H35" s="222">
        <f ca="1">Data!CU33</f>
        <v>0</v>
      </c>
      <c r="J35" s="203" t="s">
        <v>77</v>
      </c>
      <c r="K35" s="201">
        <f ca="1">Data!BR44</f>
        <v>0</v>
      </c>
      <c r="L35" s="201">
        <f ca="1">Data!BR42</f>
        <v>0</v>
      </c>
      <c r="M35" s="208" t="str">
        <f ca="1">Data!BR45</f>
        <v>N/A</v>
      </c>
    </row>
    <row r="36" spans="1:13" s="25" customFormat="1" ht="17.399999999999999" customHeight="1" x14ac:dyDescent="0.25">
      <c r="A36" s="193"/>
      <c r="B36" s="193"/>
      <c r="C36" s="194" t="s">
        <v>28</v>
      </c>
      <c r="D36" s="195" t="str">
        <f>IF(MRN_13="N/A","",'Chart Review Info'!$E$25)</f>
        <v/>
      </c>
      <c r="E36" s="195" t="str">
        <f>IF(MRN_13="N/A","",COUNTIFS(Data!N411:N440,"Yes"))</f>
        <v/>
      </c>
      <c r="F36" s="205" t="str">
        <f>IF(MRN_13="N/A","",COUNTIFS(Data!M411:M440,"Yes"))</f>
        <v/>
      </c>
      <c r="G36" s="196">
        <f>'Chart 13'!W6</f>
        <v>0</v>
      </c>
      <c r="H36" s="197">
        <f ca="1">Data!CU34</f>
        <v>0</v>
      </c>
      <c r="J36" s="209" t="s">
        <v>78</v>
      </c>
      <c r="K36" s="205">
        <f ca="1">Data!BY44</f>
        <v>0</v>
      </c>
      <c r="L36" s="205">
        <f ca="1">Data!BY42</f>
        <v>0</v>
      </c>
      <c r="M36" s="207" t="str">
        <f ca="1">Data!BY45</f>
        <v>N/A</v>
      </c>
    </row>
    <row r="37" spans="1:13" s="25" customFormat="1" ht="17.399999999999999" customHeight="1" x14ac:dyDescent="0.25">
      <c r="A37" s="193"/>
      <c r="B37" s="193"/>
      <c r="C37" s="194" t="s">
        <v>29</v>
      </c>
      <c r="D37" s="200" t="str">
        <f>IF(MRN_14="N/A","",'Chart Review Info'!$E$26)</f>
        <v/>
      </c>
      <c r="E37" s="200" t="str">
        <f>IF(MRN_14="N/A","",COUNTIFS(Data!N441:N470,"Yes"))</f>
        <v/>
      </c>
      <c r="F37" s="201" t="str">
        <f>IF(MRN_14="N/A","",COUNTIFS(Data!M441:M470,"Yes"))</f>
        <v/>
      </c>
      <c r="G37" s="202">
        <f>'Chart 14'!W6</f>
        <v>0</v>
      </c>
      <c r="H37" s="222">
        <f ca="1">Data!CU35</f>
        <v>0</v>
      </c>
      <c r="J37" s="203" t="s">
        <v>79</v>
      </c>
      <c r="K37" s="201">
        <f ca="1">Data!O15</f>
        <v>0</v>
      </c>
      <c r="L37" s="201">
        <f ca="1">Data!O16</f>
        <v>0</v>
      </c>
      <c r="M37" s="210" t="str">
        <f ca="1">IFERROR(L37/K37,"N/A")</f>
        <v>N/A</v>
      </c>
    </row>
    <row r="38" spans="1:13" s="25" customFormat="1" ht="17.399999999999999" customHeight="1" x14ac:dyDescent="0.25">
      <c r="A38" s="193"/>
      <c r="B38" s="193"/>
      <c r="C38" s="194" t="s">
        <v>30</v>
      </c>
      <c r="D38" s="195" t="str">
        <f>IF(MRN_15="N/A","",'Chart Review Info'!$E$27)</f>
        <v/>
      </c>
      <c r="E38" s="195" t="str">
        <f>IF(MRN_15="N/A","",COUNTIFS(Data!N471:N500,"Yes"))</f>
        <v/>
      </c>
      <c r="F38" s="205" t="str">
        <f>IF(MRN_15="N/A","",COUNTIFS(Data!M471:M500,"Yes"))</f>
        <v/>
      </c>
      <c r="G38" s="196">
        <f>'Chart 15'!W6</f>
        <v>0</v>
      </c>
      <c r="H38" s="197">
        <f ca="1">Data!CU36</f>
        <v>0</v>
      </c>
      <c r="J38" s="209" t="s">
        <v>80</v>
      </c>
      <c r="K38" s="211" t="s">
        <v>16</v>
      </c>
      <c r="L38" s="211" t="s">
        <v>16</v>
      </c>
      <c r="M38" s="212" t="str">
        <f>IFERROR(L38/K38,"N/A")</f>
        <v>N/A</v>
      </c>
    </row>
    <row r="39" spans="1:13" s="25" customFormat="1" ht="17.399999999999999" customHeight="1" x14ac:dyDescent="0.25">
      <c r="A39" s="193"/>
      <c r="B39" s="193"/>
      <c r="C39" s="194" t="s">
        <v>31</v>
      </c>
      <c r="D39" s="200" t="str">
        <f>IF(MRN_16="N/A","",'Chart Review Info'!$E$28)</f>
        <v/>
      </c>
      <c r="E39" s="200" t="str">
        <f>IF(MRN_16="N/A","",COUNTIFS(Data!N501:N530,"Yes"))</f>
        <v/>
      </c>
      <c r="F39" s="201" t="str">
        <f>IF(MRN_16="N/A","",COUNTIFS(Data!M501:M530,"Yes"))</f>
        <v/>
      </c>
      <c r="G39" s="202">
        <f>'Chart 16'!W6</f>
        <v>0</v>
      </c>
      <c r="H39" s="222">
        <f ca="1">Data!CU37</f>
        <v>0</v>
      </c>
      <c r="J39" s="203" t="s">
        <v>81</v>
      </c>
      <c r="K39" s="201">
        <f>COUNTIF('Policy &amp; Procedures'!D8:D13,"Met")+COUNTIF('Policy &amp; Procedures'!D8:D13,"Not Met")</f>
        <v>0</v>
      </c>
      <c r="L39" s="201">
        <f>COUNTIF('Policy &amp; Procedures'!D8:D13,"Met")</f>
        <v>0</v>
      </c>
      <c r="M39" s="210" t="str">
        <f>IFERROR(L39/K39,"N/A")</f>
        <v>N/A</v>
      </c>
    </row>
    <row r="40" spans="1:13" s="25" customFormat="1" ht="17.399999999999999" customHeight="1" x14ac:dyDescent="0.25">
      <c r="A40" s="193"/>
      <c r="B40" s="193"/>
      <c r="C40" s="194" t="s">
        <v>32</v>
      </c>
      <c r="D40" s="195" t="str">
        <f>IF(MRN_17="N/A","",'Chart Review Info'!$E$29)</f>
        <v/>
      </c>
      <c r="E40" s="195" t="str">
        <f>IF(MRN_17="N/A","",COUNTIFS(Data!N531:N560,"Yes"))</f>
        <v/>
      </c>
      <c r="F40" s="205" t="str">
        <f>IF(MRN_17="N/A","",COUNTIFS(Data!M531:M560,"Yes"))</f>
        <v/>
      </c>
      <c r="G40" s="196">
        <f>'Chart 17'!W6</f>
        <v>0</v>
      </c>
      <c r="H40" s="197">
        <f ca="1">Data!CU38</f>
        <v>0</v>
      </c>
      <c r="J40" s="213" t="s">
        <v>82</v>
      </c>
      <c r="K40" s="214">
        <f ca="1">SUM(K24:K39)</f>
        <v>0</v>
      </c>
      <c r="L40" s="214">
        <f ca="1">SUM(L24:L39)</f>
        <v>0</v>
      </c>
      <c r="M40" s="215" t="str">
        <f ca="1">IFERROR(L40/K40,"N/A")</f>
        <v>N/A</v>
      </c>
    </row>
    <row r="41" spans="1:13" s="25" customFormat="1" ht="17.399999999999999" customHeight="1" x14ac:dyDescent="0.25">
      <c r="A41" s="193"/>
      <c r="B41" s="193"/>
      <c r="C41" s="194" t="s">
        <v>33</v>
      </c>
      <c r="D41" s="200" t="str">
        <f>IF(MRN_18="N/A","",'Chart Review Info'!$E$30)</f>
        <v/>
      </c>
      <c r="E41" s="200" t="str">
        <f>IF(MRN_18="N/A","",COUNTIFS(Data!N561:N590,"Yes"))</f>
        <v/>
      </c>
      <c r="F41" s="201" t="str">
        <f>IF(MRN_18="N/A","",COUNTIFS(Data!M561:M590,"Yes"))</f>
        <v/>
      </c>
      <c r="G41" s="202">
        <f>'Chart 18'!W6</f>
        <v>0</v>
      </c>
      <c r="H41" s="222">
        <f ca="1">Data!CU39</f>
        <v>0</v>
      </c>
    </row>
    <row r="42" spans="1:13" s="25" customFormat="1" ht="17.399999999999999" customHeight="1" x14ac:dyDescent="0.25">
      <c r="A42" s="193"/>
      <c r="B42" s="193"/>
      <c r="C42" s="194" t="s">
        <v>34</v>
      </c>
      <c r="D42" s="195" t="str">
        <f>IF(MRN_19="N/A","",'Chart Review Info'!$E$31)</f>
        <v/>
      </c>
      <c r="E42" s="195" t="str">
        <f>IF(MRN_19="N/A","",COUNTIFS(Data!N591:N620,"Yes"))</f>
        <v/>
      </c>
      <c r="F42" s="205" t="str">
        <f>IF(MRN_19="N/A","",COUNTIFS(Data!M591:M620,"Yes"))</f>
        <v/>
      </c>
      <c r="G42" s="196">
        <f>'Chart 19'!W6</f>
        <v>0</v>
      </c>
      <c r="H42" s="197">
        <f ca="1">Data!CU40</f>
        <v>0</v>
      </c>
    </row>
    <row r="43" spans="1:13" s="25" customFormat="1" ht="17.399999999999999" customHeight="1" x14ac:dyDescent="0.25">
      <c r="A43" s="193"/>
      <c r="B43" s="193"/>
      <c r="C43" s="194" t="s">
        <v>35</v>
      </c>
      <c r="D43" s="200" t="str">
        <f>IF(MRN_20="N/A","",'Chart Review Info'!$E$32)</f>
        <v/>
      </c>
      <c r="E43" s="200" t="str">
        <f>IF(MRN_20="N/A","",COUNTIFS(Data!N621:N650,"Yes"))</f>
        <v/>
      </c>
      <c r="F43" s="216" t="str">
        <f>IF(MRN_20="N/A","",COUNTIFS(Data!M621:M650,"Yes"))</f>
        <v/>
      </c>
      <c r="G43" s="202">
        <f>'Chart 20'!W6</f>
        <v>0</v>
      </c>
      <c r="H43" s="222">
        <f ca="1">Data!CU41</f>
        <v>0</v>
      </c>
    </row>
    <row r="44" spans="1:13" s="25" customFormat="1" ht="17.399999999999999" customHeight="1" x14ac:dyDescent="0.25">
      <c r="A44" s="193"/>
      <c r="B44" s="193"/>
      <c r="C44" s="213" t="s">
        <v>82</v>
      </c>
      <c r="D44" s="214">
        <f>SUM(D24:D43)</f>
        <v>0</v>
      </c>
      <c r="E44" s="214">
        <f>SUM(E24:E43)</f>
        <v>0</v>
      </c>
      <c r="F44" s="214">
        <f>SUM(F24:F43)</f>
        <v>0</v>
      </c>
      <c r="G44" s="217">
        <f>SUM(G24:G43)</f>
        <v>0</v>
      </c>
      <c r="H44" s="218" t="str">
        <f>IFERROR("",Data!CR45)</f>
        <v/>
      </c>
    </row>
    <row r="45" spans="1:13" ht="12" customHeight="1" x14ac:dyDescent="0.25">
      <c r="A45" s="38" t="str">
        <f t="shared" ref="A45:A47" si="0">IF($D45="","",$D45)</f>
        <v/>
      </c>
      <c r="B45" s="3"/>
      <c r="D45"/>
    </row>
    <row r="46" spans="1:13" ht="15.6" x14ac:dyDescent="0.3">
      <c r="A46" s="64" t="e">
        <f>IF(#REF!="","",#REF!)</f>
        <v>#REF!</v>
      </c>
      <c r="C46" s="21"/>
      <c r="D46" s="288" t="s">
        <v>83</v>
      </c>
      <c r="E46" s="288"/>
      <c r="F46" s="288"/>
      <c r="G46" s="288"/>
      <c r="H46" s="288"/>
      <c r="I46" s="288"/>
      <c r="J46" s="288"/>
      <c r="K46" s="244"/>
      <c r="L46" s="150" t="s">
        <v>84</v>
      </c>
    </row>
    <row r="47" spans="1:13" ht="18" customHeight="1" x14ac:dyDescent="0.25">
      <c r="A47" s="64" t="str">
        <f t="shared" si="0"/>
        <v>INTAKE</v>
      </c>
      <c r="C47" s="70"/>
      <c r="D47" s="305" t="s">
        <v>85</v>
      </c>
      <c r="E47" s="306"/>
      <c r="F47" s="306"/>
      <c r="G47" s="306"/>
      <c r="H47" s="306"/>
      <c r="I47" s="306"/>
      <c r="J47" s="307"/>
      <c r="K47" s="246"/>
      <c r="L47" s="59" t="str">
        <f ca="1">Data!C45</f>
        <v>N/A</v>
      </c>
    </row>
    <row r="48" spans="1:13" ht="130.80000000000001" customHeight="1" x14ac:dyDescent="0.25">
      <c r="A48" s="64" t="str">
        <f>IF($D48="","",$D48)</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B48" s="20"/>
      <c r="C48" s="60">
        <f>'Chart 1'!C9</f>
        <v>1.1000000000000001</v>
      </c>
      <c r="D48" s="301" t="str">
        <f>'Chart 1'!D9</f>
        <v>Are all of the following informing materials completed and included in the medical record?  
- Consent to treatment/Admission Agreement, signed and dated by the member  
- Member's Rights, signed and dated by the member  
- Evidence that Integrated Member Handbook/Fair Hearing Rights information has been provided to member.   
- Financial Agreement form  
- Notice of Privacy Practices/ HIPAA Confidentiality    
- TB screening  
- Advance Directives</v>
      </c>
      <c r="E48" s="302"/>
      <c r="F48" s="302"/>
      <c r="G48" s="302"/>
      <c r="H48" s="302"/>
      <c r="I48" s="302"/>
      <c r="J48" s="303"/>
      <c r="K48" s="237"/>
      <c r="L48" s="59" t="str">
        <f ca="1">Data!D45</f>
        <v>N/A</v>
      </c>
    </row>
    <row r="49" spans="1:12" ht="34.200000000000003" customHeight="1" x14ac:dyDescent="0.25">
      <c r="A49" s="64" t="str">
        <f t="shared" ref="A49:A126" si="1">IF($D49="","",$D49)</f>
        <v>If telehealth or telephone services are provided, is there documented consent (written or verbal) specific to the provision of telehealth services prior to initial delivery of services?</v>
      </c>
      <c r="B49" s="20"/>
      <c r="C49" s="60">
        <f>'Chart 1'!C10</f>
        <v>1.2</v>
      </c>
      <c r="D49" s="295" t="str">
        <f>'Chart 1'!D10</f>
        <v>If telehealth or telephone services are provided, is there documented consent (written or verbal) specific to the provision of telehealth services prior to initial delivery of services?</v>
      </c>
      <c r="E49" s="296"/>
      <c r="F49" s="296"/>
      <c r="G49" s="296"/>
      <c r="H49" s="296"/>
      <c r="I49" s="296"/>
      <c r="J49" s="297"/>
      <c r="K49" s="240"/>
      <c r="L49" s="59" t="str">
        <f ca="1">Data!E45</f>
        <v>N/A</v>
      </c>
    </row>
    <row r="50" spans="1:12" ht="142.80000000000001" customHeight="1" x14ac:dyDescent="0.25">
      <c r="A50" s="64" t="str">
        <f t="shared" si="1"/>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B50" s="20"/>
      <c r="C50" s="60">
        <f>'Chart 1'!C11</f>
        <v>1.3</v>
      </c>
      <c r="D50" s="301" t="str">
        <f>'Chart 1'!D11</f>
        <v>Is all of the following demographic and identifying information included in the medical record:  
- Member identifier (name, number, etc.)  
- Date of birth  
- Gender identity   
- Race/ethnic backgrounds   
- Permanent Address   
- Documentation of member living arrangements while attending the program  
- Telephone number  
- Next of kin or emergency contact information (including phone number and consent of member to notify contact)</v>
      </c>
      <c r="E50" s="302"/>
      <c r="F50" s="302"/>
      <c r="G50" s="302"/>
      <c r="H50" s="302"/>
      <c r="I50" s="302"/>
      <c r="J50" s="303"/>
      <c r="K50" s="237"/>
      <c r="L50" s="59" t="str">
        <f ca="1">Data!F45</f>
        <v>N/A</v>
      </c>
    </row>
    <row r="51" spans="1:12" ht="45.6" customHeight="1" x14ac:dyDescent="0.25">
      <c r="A51" s="64" t="str">
        <f t="shared" si="1"/>
        <v>For members whose primary language is not English, is there evidence of informing materials provided to member in their primary/preferred language? Do progress notes document the language of service provided (if other than English)?</v>
      </c>
      <c r="C51" s="60">
        <f>'Chart 1'!C12</f>
        <v>1.4</v>
      </c>
      <c r="D51" s="301" t="str">
        <f>'Chart 1'!D12</f>
        <v>For members whose primary language is not English, is there evidence of informing materials provided to member in their primary/preferred language? Do progress notes document the language of service provided (if other than English)?</v>
      </c>
      <c r="E51" s="302"/>
      <c r="F51" s="302"/>
      <c r="G51" s="302"/>
      <c r="H51" s="302"/>
      <c r="I51" s="302"/>
      <c r="J51" s="303"/>
      <c r="K51" s="237"/>
      <c r="L51" s="59" t="str">
        <f ca="1">Data!G45</f>
        <v>N/A</v>
      </c>
    </row>
    <row r="52" spans="1:12" ht="32.4" customHeight="1" x14ac:dyDescent="0.25">
      <c r="A52" s="64" t="str">
        <f t="shared" si="1"/>
        <v xml:space="preserve">For member with identified disabilities, is there documentation that services were provided in alternate formats and/or accommodation of disability? </v>
      </c>
      <c r="C52" s="60">
        <f>'Chart 1'!C13</f>
        <v>1.5</v>
      </c>
      <c r="D52" s="301" t="str">
        <f>'Chart 1'!D13</f>
        <v xml:space="preserve">For member with identified disabilities, is there documentation that services were provided in alternate formats and/or accommodation of disability? </v>
      </c>
      <c r="E52" s="302"/>
      <c r="F52" s="302"/>
      <c r="G52" s="302"/>
      <c r="H52" s="302"/>
      <c r="I52" s="302"/>
      <c r="J52" s="303"/>
      <c r="K52" s="237"/>
      <c r="L52" s="59" t="str">
        <f ca="1">Data!H45</f>
        <v>N/A</v>
      </c>
    </row>
    <row r="53" spans="1:12" ht="46.2" customHeight="1" x14ac:dyDescent="0.25">
      <c r="A53" s="64" t="str">
        <f t="shared" si="1"/>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C53" s="60">
        <f>'Chart 1'!C14</f>
        <v>1.6</v>
      </c>
      <c r="D53" s="301" t="str">
        <f>'Chart 1'!D14</f>
        <v>Does chart contain documentation of random drug testing/Body Specimen Screening. When positive screening occurs, documentation supports counselor has addressed with member and additional services as needed (i.e. assess for higher level of care, risk assessment update, relapse plan update).</v>
      </c>
      <c r="E53" s="302"/>
      <c r="F53" s="302"/>
      <c r="G53" s="302"/>
      <c r="H53" s="302"/>
      <c r="I53" s="302"/>
      <c r="J53" s="303"/>
      <c r="K53" s="237"/>
      <c r="L53" s="59" t="str">
        <f ca="1">Data!I45</f>
        <v>N/A</v>
      </c>
    </row>
    <row r="54" spans="1:12" ht="70.95" customHeight="1" x14ac:dyDescent="0.25">
      <c r="A54" s="64"/>
      <c r="C54" s="60">
        <f>'Chart 1'!C15</f>
        <v>1.7</v>
      </c>
      <c r="D54" s="301" t="str">
        <f>'Chart 1'!D15</f>
        <v>Physician has reviewed documentation of the most recent physical exam (within 12 months prior to admission to treatment) within 30 calendar days of admission to treatment. If provider is unable to obtain documentation of the most recent physical exam, provider must describe efforts made to obtain such documentation in the chart. As an alternative to complying with the above, a physician, registered nurse practitioner, or a physician assistant may perform a physical exam within 30 days of admission to treatment.</v>
      </c>
      <c r="E54" s="302"/>
      <c r="F54" s="302"/>
      <c r="G54" s="302"/>
      <c r="H54" s="302"/>
      <c r="I54" s="302"/>
      <c r="J54" s="303"/>
      <c r="K54" s="237"/>
      <c r="L54" s="59" t="str">
        <f ca="1">Data!J45</f>
        <v>N/A</v>
      </c>
    </row>
    <row r="55" spans="1:12" ht="18" customHeight="1" x14ac:dyDescent="0.25">
      <c r="A55" s="64" t="str">
        <f t="shared" si="1"/>
        <v>SCREENING/ASSESSMENT</v>
      </c>
      <c r="B55" s="20"/>
      <c r="C55" s="71"/>
      <c r="D55" s="298" t="str">
        <f>'Chart 1'!D17</f>
        <v>SCREENING/ASSESSMENT</v>
      </c>
      <c r="E55" s="299"/>
      <c r="F55" s="299"/>
      <c r="G55" s="299"/>
      <c r="H55" s="299"/>
      <c r="I55" s="299"/>
      <c r="J55" s="300"/>
      <c r="K55" s="239"/>
      <c r="L55" s="59" t="str">
        <f ca="1">Data!K45</f>
        <v>N/A</v>
      </c>
    </row>
    <row r="56" spans="1:12" ht="23.4" customHeight="1" x14ac:dyDescent="0.25">
      <c r="A56" s="64" t="str">
        <f t="shared" si="1"/>
        <v>Has completed a screening (BQuIP for Adults or other screening tools for youth/young adults)?</v>
      </c>
      <c r="B56" s="20"/>
      <c r="C56" s="61">
        <f>'Chart 1'!C18</f>
        <v>2.1</v>
      </c>
      <c r="D56" s="295" t="str">
        <f>'Chart 1'!D18</f>
        <v>Has completed a screening (BQuIP for Adults or other screening tools for youth/young adults)?</v>
      </c>
      <c r="E56" s="296"/>
      <c r="F56" s="296"/>
      <c r="G56" s="296"/>
      <c r="H56" s="296"/>
      <c r="I56" s="296"/>
      <c r="J56" s="297"/>
      <c r="K56" s="240"/>
      <c r="L56" s="59" t="str">
        <f ca="1">Data!L45</f>
        <v>N/A</v>
      </c>
    </row>
    <row r="57" spans="1:12" ht="34.950000000000003" customHeight="1" x14ac:dyDescent="0.25">
      <c r="A57" s="64" t="str">
        <f t="shared" si="1"/>
        <v>Is actual level of care the same as the indicated Level of Care (LOC), or is the discrepancy sufficiently justified?  If there is a discrepancy, is there a quality of care concern?</v>
      </c>
      <c r="C57" s="61">
        <f>'Chart 1'!C19</f>
        <v>2.2000000000000002</v>
      </c>
      <c r="D57" s="295" t="str">
        <f>'Chart 1'!D19</f>
        <v>Is actual level of care the same as the indicated Level of Care (LOC), or is the discrepancy sufficiently justified?  If there is a discrepancy, is there a quality of care concern?</v>
      </c>
      <c r="E57" s="296"/>
      <c r="F57" s="296"/>
      <c r="G57" s="296"/>
      <c r="H57" s="296"/>
      <c r="I57" s="296"/>
      <c r="J57" s="297"/>
      <c r="K57" s="240"/>
      <c r="L57" s="59" t="str">
        <f ca="1">Data!M45</f>
        <v>N/A</v>
      </c>
    </row>
    <row r="58" spans="1:12" ht="46.8" customHeight="1" x14ac:dyDescent="0.25">
      <c r="A58" s="64" t="str">
        <f t="shared" si="1"/>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C58" s="61">
        <f>'Chart 1'!C20</f>
        <v>2.2999999999999998</v>
      </c>
      <c r="D58" s="295" t="str">
        <f>'Chart 1'!D20</f>
        <v>If the multidimensional assessment is completed by AOD Counselor, does documentation (ie: progress note or co-signed assessment document) support a face to face or telehealth meeting between AOD Counselor and LPHA to review assessment and intake information to determine medical necessity?</v>
      </c>
      <c r="E58" s="296"/>
      <c r="F58" s="296"/>
      <c r="G58" s="296"/>
      <c r="H58" s="296"/>
      <c r="I58" s="296"/>
      <c r="J58" s="297"/>
      <c r="K58" s="240"/>
      <c r="L58" s="59" t="str">
        <f ca="1">Data!N45</f>
        <v>N/A</v>
      </c>
    </row>
    <row r="59" spans="1:12" ht="58.95" customHeight="1" x14ac:dyDescent="0.25">
      <c r="A59" s="64" t="str">
        <f t="shared" si="1"/>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C59" s="61">
        <f>'Chart 1'!C21</f>
        <v>2.4</v>
      </c>
      <c r="D59" s="295" t="str">
        <f>'Chart 1'!D21</f>
        <v>Residential Programs Only:   
Is there a multidimensional LOC assessment and corresponding authorization within 72 hours of admission with a Licensed Practitioner of the Healing Arts (LPHA) or registered/certified counselor that includes a typed or legibly printed name, signature of the service provider and date of signature?</v>
      </c>
      <c r="E59" s="296"/>
      <c r="F59" s="296"/>
      <c r="G59" s="296"/>
      <c r="H59" s="296"/>
      <c r="I59" s="296"/>
      <c r="J59" s="297"/>
      <c r="K59" s="240"/>
      <c r="L59" s="59" t="str">
        <f ca="1">Data!O45</f>
        <v>N/A</v>
      </c>
    </row>
    <row r="60" spans="1:12" ht="30" customHeight="1" x14ac:dyDescent="0.25">
      <c r="A60" s="64" t="str">
        <f t="shared" si="1"/>
        <v>Was member screened for priority population status (pregnant person using IV substances, pregnant person using other non-IV substances, person using IV substances)?</v>
      </c>
      <c r="B60" s="20"/>
      <c r="C60" s="61">
        <f>'Chart 1'!C22</f>
        <v>2.5</v>
      </c>
      <c r="D60" s="295" t="str">
        <f>'Chart 1'!D22</f>
        <v>Was member screened for priority population status (pregnant person using IV substances, pregnant person using other non-IV substances, person using IV substances)?</v>
      </c>
      <c r="E60" s="296"/>
      <c r="F60" s="296"/>
      <c r="G60" s="296"/>
      <c r="H60" s="296"/>
      <c r="I60" s="296"/>
      <c r="J60" s="297"/>
      <c r="K60" s="240"/>
      <c r="L60" s="59" t="str">
        <f ca="1">Data!P45</f>
        <v>N/A</v>
      </c>
    </row>
    <row r="61" spans="1:12" ht="60.6" customHeight="1" x14ac:dyDescent="0.25">
      <c r="A61" s="64" t="str">
        <f t="shared" si="1"/>
        <v xml:space="preserve">Are the following completed and included in the medical record?   
- Health Questionnaire  
- Risk assessment </v>
      </c>
      <c r="B61" s="20"/>
      <c r="C61" s="61">
        <f>'Chart 1'!C23</f>
        <v>2.6</v>
      </c>
      <c r="D61" s="295" t="str">
        <f>'Chart 1'!D23</f>
        <v xml:space="preserve">Are the following completed and included in the medical record?   
- Health Questionnaire  
- Risk assessment </v>
      </c>
      <c r="E61" s="296"/>
      <c r="F61" s="296"/>
      <c r="G61" s="296"/>
      <c r="H61" s="296"/>
      <c r="I61" s="296"/>
      <c r="J61" s="297"/>
      <c r="K61" s="240"/>
      <c r="L61" s="59" t="str">
        <f ca="1">Data!Q45</f>
        <v>N/A</v>
      </c>
    </row>
    <row r="62" spans="1:12" ht="13.8" hidden="1" x14ac:dyDescent="0.25">
      <c r="A62" s="64"/>
      <c r="B62" s="20"/>
      <c r="C62" s="61" t="str">
        <f>'Chart 1'!C24</f>
        <v>Hide 2.7</v>
      </c>
      <c r="D62" s="295" t="str">
        <f>'Chart 1'!D24</f>
        <v>Hide</v>
      </c>
      <c r="E62" s="296"/>
      <c r="F62" s="296"/>
      <c r="G62" s="296"/>
      <c r="H62" s="296"/>
      <c r="I62" s="296"/>
      <c r="J62" s="297"/>
      <c r="K62" s="240"/>
      <c r="L62" s="59" t="str">
        <f ca="1">Data!R45</f>
        <v>N/A</v>
      </c>
    </row>
    <row r="63" spans="1:12" ht="18" customHeight="1" x14ac:dyDescent="0.25">
      <c r="A63" s="64" t="str">
        <f t="shared" si="1"/>
        <v>DIAGNOSIS/PROBLEM LIST</v>
      </c>
      <c r="B63" s="20"/>
      <c r="C63" s="71"/>
      <c r="D63" s="298" t="str">
        <f>'Chart 1'!D26</f>
        <v>DIAGNOSIS/PROBLEM LIST</v>
      </c>
      <c r="E63" s="299"/>
      <c r="F63" s="299"/>
      <c r="G63" s="299"/>
      <c r="H63" s="299"/>
      <c r="I63" s="299"/>
      <c r="J63" s="300"/>
      <c r="K63" s="239"/>
      <c r="L63" s="59" t="str">
        <f ca="1">Data!S45</f>
        <v>N/A</v>
      </c>
    </row>
    <row r="64" spans="1:12" ht="46.95" customHeight="1" x14ac:dyDescent="0.25">
      <c r="A64" s="64" t="str">
        <f t="shared" si="1"/>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B64" s="20"/>
      <c r="C64" s="60">
        <f>'Chart 1'!C27</f>
        <v>3.1</v>
      </c>
      <c r="D64" s="281" t="str">
        <f>'Chart 1'!D27</f>
        <v>Is there documentation by an LPHA of an F-code diagnosis (or Z03.69) or an SUD Counselor assigning a Z code (SDOH List) [only for outpatient] to substantiate Medi-cal claims upon admission?  Has the Medical Director or LPHA typed or legibly printed their name, signed and dated the diagnosis documentation?</v>
      </c>
      <c r="E64" s="282"/>
      <c r="F64" s="282"/>
      <c r="G64" s="282"/>
      <c r="H64" s="282"/>
      <c r="I64" s="282"/>
      <c r="J64" s="283"/>
      <c r="K64" s="238"/>
      <c r="L64" s="59" t="str">
        <f ca="1">Data!T45</f>
        <v>N/A</v>
      </c>
    </row>
    <row r="65" spans="1:12" ht="70.2" customHeight="1" x14ac:dyDescent="0.25">
      <c r="A65" s="64" t="str">
        <f t="shared" si="1"/>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B65" s="20"/>
      <c r="C65" s="60">
        <f>'Chart 1'!C28</f>
        <v>3.2</v>
      </c>
      <c r="D65" s="281" t="str">
        <f>'Chart 1'!D28</f>
        <v>If applicable, does the problem list reflect the current member needs (i.e. diagnosis documents and their updates)? Are the updates made within a reasonable time and in accordance with generally accepted standards of practice? Does the problem list include all required elements?  
- Name and title of each provider that identified, added or removed items from the problem list.   
- The date the items were identified, added or removed.</v>
      </c>
      <c r="E65" s="282"/>
      <c r="F65" s="282"/>
      <c r="G65" s="282"/>
      <c r="H65" s="282"/>
      <c r="I65" s="282"/>
      <c r="J65" s="283"/>
      <c r="K65" s="238"/>
      <c r="L65" s="59" t="str">
        <f ca="1">Data!U45</f>
        <v>N/A</v>
      </c>
    </row>
    <row r="66" spans="1:12" ht="30.6" customHeight="1" x14ac:dyDescent="0.25">
      <c r="A66" s="64" t="str">
        <f t="shared" si="1"/>
        <v>If tobacco use is identified in the assessment and included on problem list, was there evidence of treatment or a referral for tobacco use disorder offered?</v>
      </c>
      <c r="B66" s="20"/>
      <c r="C66" s="60">
        <f>'Chart 1'!C29</f>
        <v>3.3</v>
      </c>
      <c r="D66" s="281" t="str">
        <f>'Chart 1'!D29</f>
        <v>If tobacco use is identified in the assessment and included on problem list, was there evidence of treatment or a referral for tobacco use disorder offered?</v>
      </c>
      <c r="E66" s="282"/>
      <c r="F66" s="282"/>
      <c r="G66" s="282"/>
      <c r="H66" s="282"/>
      <c r="I66" s="282"/>
      <c r="J66" s="283"/>
      <c r="K66" s="238"/>
      <c r="L66" s="59" t="str">
        <f ca="1">Data!V45</f>
        <v>N/A</v>
      </c>
    </row>
    <row r="67" spans="1:12" ht="20.399999999999999" hidden="1" customHeight="1" x14ac:dyDescent="0.25">
      <c r="A67" s="64" t="str">
        <f t="shared" si="1"/>
        <v>Hide</v>
      </c>
      <c r="B67" s="20"/>
      <c r="C67" s="60" t="str">
        <f>'Chart 1'!C30</f>
        <v>Hide 3.4</v>
      </c>
      <c r="D67" s="281" t="str">
        <f>'Chart 1'!D30</f>
        <v>Hide</v>
      </c>
      <c r="E67" s="282"/>
      <c r="F67" s="282"/>
      <c r="G67" s="282"/>
      <c r="H67" s="282"/>
      <c r="I67" s="282"/>
      <c r="J67" s="283"/>
      <c r="K67" s="238"/>
      <c r="L67" s="59" t="str">
        <f ca="1">Data!W45</f>
        <v>N/A</v>
      </c>
    </row>
    <row r="68" spans="1:12" ht="20.399999999999999" hidden="1" customHeight="1" x14ac:dyDescent="0.25">
      <c r="A68" s="64" t="str">
        <f t="shared" si="1"/>
        <v>Hide</v>
      </c>
      <c r="B68" s="20"/>
      <c r="C68" s="60" t="str">
        <f>'Chart 1'!C31</f>
        <v>Hide 3.5</v>
      </c>
      <c r="D68" s="281" t="str">
        <f>'Chart 1'!D31</f>
        <v>Hide</v>
      </c>
      <c r="E68" s="282"/>
      <c r="F68" s="282"/>
      <c r="G68" s="282"/>
      <c r="H68" s="282"/>
      <c r="I68" s="282"/>
      <c r="J68" s="283"/>
      <c r="K68" s="238"/>
      <c r="L68" s="59" t="str">
        <f ca="1">Data!X45</f>
        <v>N/A</v>
      </c>
    </row>
    <row r="69" spans="1:12" ht="16.95" hidden="1" customHeight="1" x14ac:dyDescent="0.25">
      <c r="A69" s="64" t="str">
        <f t="shared" si="1"/>
        <v>Hide</v>
      </c>
      <c r="B69" s="20"/>
      <c r="C69" s="60" t="str">
        <f>'Chart 1'!C32</f>
        <v>Hide 3.6</v>
      </c>
      <c r="D69" s="281" t="str">
        <f>'Chart 1'!D32</f>
        <v>Hide</v>
      </c>
      <c r="E69" s="282"/>
      <c r="F69" s="282"/>
      <c r="G69" s="282"/>
      <c r="H69" s="282"/>
      <c r="I69" s="282"/>
      <c r="J69" s="283"/>
      <c r="K69" s="238"/>
      <c r="L69" s="59" t="str">
        <f ca="1">Data!Y45</f>
        <v>N/A</v>
      </c>
    </row>
    <row r="70" spans="1:12" ht="16.95" hidden="1" customHeight="1" x14ac:dyDescent="0.25">
      <c r="A70" s="64" t="str">
        <f t="shared" si="1"/>
        <v>Hide</v>
      </c>
      <c r="B70" s="20"/>
      <c r="C70" s="60" t="str">
        <f>'Chart 1'!C33</f>
        <v>Hide 3.7</v>
      </c>
      <c r="D70" s="281" t="str">
        <f>'Chart 1'!D33</f>
        <v>Hide</v>
      </c>
      <c r="E70" s="282"/>
      <c r="F70" s="282"/>
      <c r="G70" s="282"/>
      <c r="H70" s="282"/>
      <c r="I70" s="282"/>
      <c r="J70" s="283"/>
      <c r="K70" s="238"/>
      <c r="L70" s="59" t="str">
        <f ca="1">Data!Z45</f>
        <v>N/A</v>
      </c>
    </row>
    <row r="71" spans="1:12" ht="16.95" hidden="1" customHeight="1" x14ac:dyDescent="0.25">
      <c r="A71" s="64" t="str">
        <f t="shared" si="1"/>
        <v>Hide</v>
      </c>
      <c r="C71" s="60" t="str">
        <f>'Chart 1'!C34</f>
        <v>Hide 3.8</v>
      </c>
      <c r="D71" s="281" t="str">
        <f>'Chart 1'!D34</f>
        <v>Hide</v>
      </c>
      <c r="E71" s="282"/>
      <c r="F71" s="282"/>
      <c r="G71" s="282"/>
      <c r="H71" s="282"/>
      <c r="I71" s="282"/>
      <c r="J71" s="283"/>
      <c r="K71" s="238"/>
      <c r="L71" s="59" t="str">
        <f ca="1">Data!AA45</f>
        <v>N/A</v>
      </c>
    </row>
    <row r="72" spans="1:12" ht="18" customHeight="1" x14ac:dyDescent="0.25">
      <c r="A72" s="64" t="str">
        <f t="shared" si="1"/>
        <v>PARTICIPANT LIST DOCUMENTATION</v>
      </c>
      <c r="B72" s="20"/>
      <c r="C72" s="71"/>
      <c r="D72" s="284" t="str">
        <f>'Chart 1'!D36</f>
        <v>PARTICIPANT LIST DOCUMENTATION</v>
      </c>
      <c r="E72" s="285"/>
      <c r="F72" s="285"/>
      <c r="G72" s="285"/>
      <c r="H72" s="285"/>
      <c r="I72" s="285"/>
      <c r="J72" s="286"/>
      <c r="K72" s="241"/>
      <c r="L72" s="59" t="str">
        <f ca="1">Data!AB45</f>
        <v>N/A</v>
      </c>
    </row>
    <row r="73" spans="1:12" ht="58.2" customHeight="1" x14ac:dyDescent="0.25">
      <c r="A73" s="64" t="str">
        <f t="shared" si="1"/>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C73" s="62">
        <f>'Chart 1'!C37</f>
        <v>4.0999999999999996</v>
      </c>
      <c r="D73" s="281" t="str">
        <f>'Chart 1'!D37</f>
        <v>Are all groups limited to no less than 2 and no more than 12 participants) with exception for patient education groups in residential treatment which may be more than 12 participants)?   
For every group counseling session, are the following included:  
- The date, topic, start/end time, type of service, location of the counseling session?</v>
      </c>
      <c r="E73" s="282"/>
      <c r="F73" s="282"/>
      <c r="G73" s="282"/>
      <c r="H73" s="282"/>
      <c r="I73" s="282"/>
      <c r="J73" s="283"/>
      <c r="K73" s="238"/>
      <c r="L73" s="59" t="str">
        <f ca="1">Data!AC45</f>
        <v>N/A</v>
      </c>
    </row>
    <row r="74" spans="1:12" ht="18" customHeight="1" x14ac:dyDescent="0.25">
      <c r="A74" s="64" t="str">
        <f t="shared" si="1"/>
        <v>PROGRESS NOTES</v>
      </c>
      <c r="B74" s="20"/>
      <c r="C74" s="71"/>
      <c r="D74" s="284" t="str">
        <f>'Chart 1'!D39</f>
        <v>PROGRESS NOTES</v>
      </c>
      <c r="E74" s="285"/>
      <c r="F74" s="285"/>
      <c r="G74" s="285"/>
      <c r="H74" s="285"/>
      <c r="I74" s="285"/>
      <c r="J74" s="286"/>
      <c r="K74" s="241"/>
      <c r="L74" s="59" t="str">
        <f ca="1">Data!AD45</f>
        <v>N/A</v>
      </c>
    </row>
    <row r="75" spans="1:12" ht="55.95" customHeight="1" x14ac:dyDescent="0.25">
      <c r="A75" s="64" t="str">
        <f t="shared" si="1"/>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B75" s="20"/>
      <c r="C75" s="62">
        <f>'Chart 1'!C40</f>
        <v>5.0999999999999996</v>
      </c>
      <c r="D75" s="295" t="str">
        <f>'Chart 1'!D40</f>
        <v xml:space="preserve">Do all progress notes include required elements (date of service, service type, person contacted, location of service, contact type, evidence-based practice (EBP), appointment type, typed or legibly printed name of the provider with date of signature)? Are all documented services within the scope of practice of the provider? If no, identify the claims in the Services Addendum.
(For outpatient programs only the progress note should be signed by the person providing the service include the legible name of the provider, the date of signature?) 
Do the progress notes include the following elements: a sufficient description of SUD intervention(s) provided, EBP used and next steps to be taken by provider (i.e., plan)? </v>
      </c>
      <c r="E75" s="296"/>
      <c r="F75" s="296"/>
      <c r="G75" s="296"/>
      <c r="H75" s="296"/>
      <c r="I75" s="296"/>
      <c r="J75" s="297"/>
      <c r="K75" s="240"/>
      <c r="L75" s="59" t="str">
        <f ca="1">Data!AE45</f>
        <v>N/A</v>
      </c>
    </row>
    <row r="76" spans="1:12" ht="43.95" customHeight="1" x14ac:dyDescent="0.25">
      <c r="A76" s="64"/>
      <c r="B76" s="20"/>
      <c r="C76" s="62">
        <f>'Chart 1'!C41</f>
        <v>5.2</v>
      </c>
      <c r="D76" s="295" t="str">
        <f>'Chart 1'!D41</f>
        <v>Have all risk and safety issues in the member record been addressed and for member with identified risks, do progress notes document ongoing assessment, clinical monitoring, and intervention(s) that relate to the level of risk, when appropriate?</v>
      </c>
      <c r="E76" s="296"/>
      <c r="F76" s="296"/>
      <c r="G76" s="296"/>
      <c r="H76" s="296"/>
      <c r="I76" s="296"/>
      <c r="J76" s="297"/>
      <c r="K76" s="240"/>
      <c r="L76" s="59" t="str">
        <f ca="1">Data!AF45</f>
        <v>N/A</v>
      </c>
    </row>
    <row r="77" spans="1:12" ht="29.4" customHeight="1" x14ac:dyDescent="0.25">
      <c r="A77" s="64"/>
      <c r="B77" s="20"/>
      <c r="C77" s="62">
        <f>'Chart 1'!C42</f>
        <v>5.3</v>
      </c>
      <c r="D77" s="295" t="str">
        <f>'Chart 1'!D42</f>
        <v>Based on the documentation as a whole, is there evidence that treatment is high quality, person centered, culturally responsive and aligned with member needs?</v>
      </c>
      <c r="E77" s="296"/>
      <c r="F77" s="296"/>
      <c r="G77" s="296"/>
      <c r="H77" s="296"/>
      <c r="I77" s="296"/>
      <c r="J77" s="297"/>
      <c r="K77" s="240"/>
      <c r="L77" s="59" t="str">
        <f ca="1">Data!AG45</f>
        <v>N/A</v>
      </c>
    </row>
    <row r="78" spans="1:12" ht="19.2" hidden="1" customHeight="1" x14ac:dyDescent="0.25">
      <c r="A78" s="64"/>
      <c r="B78" s="20"/>
      <c r="C78" s="62" t="str">
        <f>'Chart 1'!C43</f>
        <v>Hide 5.4</v>
      </c>
      <c r="D78" s="295" t="str">
        <f>'Chart 1'!D43</f>
        <v>Hide</v>
      </c>
      <c r="E78" s="296"/>
      <c r="F78" s="296"/>
      <c r="G78" s="296"/>
      <c r="H78" s="296"/>
      <c r="I78" s="296"/>
      <c r="J78" s="297"/>
      <c r="K78" s="240"/>
      <c r="L78" s="59" t="str">
        <f ca="1">Data!AH45</f>
        <v>N/A</v>
      </c>
    </row>
    <row r="79" spans="1:12" ht="19.2" hidden="1" customHeight="1" x14ac:dyDescent="0.25">
      <c r="A79" s="64" t="str">
        <f t="shared" si="1"/>
        <v>Hide</v>
      </c>
      <c r="B79" s="20"/>
      <c r="C79" s="62" t="str">
        <f>'Chart 1'!C44</f>
        <v>Hide 5.5</v>
      </c>
      <c r="D79" s="295" t="str">
        <f>'Chart 1'!D44</f>
        <v>Hide</v>
      </c>
      <c r="E79" s="296"/>
      <c r="F79" s="296"/>
      <c r="G79" s="296"/>
      <c r="H79" s="296"/>
      <c r="I79" s="296"/>
      <c r="J79" s="297"/>
      <c r="K79" s="240"/>
      <c r="L79" s="59" t="str">
        <f ca="1">Data!AI45</f>
        <v>N/A</v>
      </c>
    </row>
    <row r="80" spans="1:12" ht="18" customHeight="1" x14ac:dyDescent="0.25">
      <c r="A80" s="64" t="str">
        <f t="shared" si="1"/>
        <v>CARE COORDINATION SERVICES</v>
      </c>
      <c r="C80" s="71"/>
      <c r="D80" s="284" t="str">
        <f>'Chart 1'!D46</f>
        <v>CARE COORDINATION SERVICES</v>
      </c>
      <c r="E80" s="285"/>
      <c r="F80" s="285"/>
      <c r="G80" s="285"/>
      <c r="H80" s="285"/>
      <c r="I80" s="285"/>
      <c r="J80" s="286"/>
      <c r="K80" s="241"/>
      <c r="L80" s="59" t="str">
        <f ca="1">Data!AJ45</f>
        <v>N/A</v>
      </c>
    </row>
    <row r="81" spans="1:12" ht="73.2" customHeight="1" x14ac:dyDescent="0.25">
      <c r="A81" s="64"/>
      <c r="C81" s="62">
        <f>'Chart 1'!C47</f>
        <v>6.1</v>
      </c>
      <c r="D81" s="281" t="str">
        <f>'Chart 1'!D47</f>
        <v xml:space="preserve">Did the program provide any care coordination services that aligned with needs identified (housing, arranging transportation, medical/physical, mental health, etc.) at assessment or throughout treatment, in addition to supporting the member with linkages to services and supports designed to restore the member to their best possible functional level?  Did the program help the member identify effective self-management support strategies, and organize internal and community resources to provide ongoing self-management support to member? </v>
      </c>
      <c r="E81" s="282"/>
      <c r="F81" s="282"/>
      <c r="G81" s="282"/>
      <c r="H81" s="282"/>
      <c r="I81" s="282"/>
      <c r="J81" s="283"/>
      <c r="K81" s="238"/>
      <c r="L81" s="59" t="str">
        <f ca="1">Data!AK45</f>
        <v>N/A</v>
      </c>
    </row>
    <row r="82" spans="1:12" ht="58.2" customHeight="1" x14ac:dyDescent="0.25">
      <c r="A82" s="64"/>
      <c r="C82" s="62">
        <f>'Chart 1'!C48</f>
        <v>6.2</v>
      </c>
      <c r="D82" s="281" t="str">
        <f>'Chart 1'!D48</f>
        <v>If there is an identified need for MAT services, is there evidence that the provider has either provided MAT directly or provided the member with a referral and warm hand-off to MAT services ensuring that the member has followed through with referral?  Are Releases of Information compliant with 42 Code of Federal Regulations (CFR) completed and included in the medical record?</v>
      </c>
      <c r="E82" s="282"/>
      <c r="F82" s="282"/>
      <c r="G82" s="282"/>
      <c r="H82" s="282"/>
      <c r="I82" s="282"/>
      <c r="J82" s="283"/>
      <c r="K82" s="238"/>
      <c r="L82" s="59" t="str">
        <f ca="1">Data!AL45</f>
        <v>N/A</v>
      </c>
    </row>
    <row r="83" spans="1:12" ht="19.95" hidden="1" customHeight="1" x14ac:dyDescent="0.25">
      <c r="A83" s="64"/>
      <c r="C83" s="62" t="str">
        <f>'Chart 1'!C49</f>
        <v>Hide 6.3</v>
      </c>
      <c r="D83" s="281" t="str">
        <f>'Chart 1'!D49</f>
        <v>Hide</v>
      </c>
      <c r="E83" s="282"/>
      <c r="F83" s="282"/>
      <c r="G83" s="282"/>
      <c r="H83" s="282"/>
      <c r="I83" s="282"/>
      <c r="J83" s="283"/>
      <c r="K83" s="238"/>
      <c r="L83" s="59" t="str">
        <f ca="1">Data!AM45</f>
        <v>N/A</v>
      </c>
    </row>
    <row r="84" spans="1:12" ht="16.95" hidden="1" customHeight="1" x14ac:dyDescent="0.25">
      <c r="A84" s="64"/>
      <c r="C84" s="62" t="str">
        <f>'Chart 1'!C50</f>
        <v>Hide 6.4</v>
      </c>
      <c r="D84" s="281" t="str">
        <f>'Chart 1'!D50</f>
        <v>Hide</v>
      </c>
      <c r="E84" s="282"/>
      <c r="F84" s="282"/>
      <c r="G84" s="282"/>
      <c r="H84" s="282"/>
      <c r="I84" s="282"/>
      <c r="J84" s="283"/>
      <c r="K84" s="238"/>
      <c r="L84" s="59" t="str">
        <f ca="1">Data!AN45</f>
        <v>N/A</v>
      </c>
    </row>
    <row r="85" spans="1:12" ht="16.95" hidden="1" customHeight="1" x14ac:dyDescent="0.25">
      <c r="A85" s="64" t="str">
        <f t="shared" si="1"/>
        <v>Hide</v>
      </c>
      <c r="B85" s="20"/>
      <c r="C85" s="62" t="str">
        <f>'Chart 1'!C51</f>
        <v>Hide 6.5</v>
      </c>
      <c r="D85" s="281" t="str">
        <f>'Chart 1'!D51</f>
        <v>Hide</v>
      </c>
      <c r="E85" s="282"/>
      <c r="F85" s="282"/>
      <c r="G85" s="282"/>
      <c r="H85" s="282"/>
      <c r="I85" s="282"/>
      <c r="J85" s="283"/>
      <c r="K85" s="238"/>
      <c r="L85" s="59" t="str">
        <f ca="1">Data!AO45</f>
        <v>N/A</v>
      </c>
    </row>
    <row r="86" spans="1:12" ht="18" customHeight="1" x14ac:dyDescent="0.25">
      <c r="A86" s="64" t="str">
        <f t="shared" ref="A86:A98" si="2">IF($D86="","",$D86)</f>
        <v xml:space="preserve">BILLING </v>
      </c>
      <c r="B86" s="20"/>
      <c r="C86" s="71"/>
      <c r="D86" s="284" t="str">
        <f>'Chart 1'!D53</f>
        <v xml:space="preserve">BILLING </v>
      </c>
      <c r="E86" s="285"/>
      <c r="F86" s="285"/>
      <c r="G86" s="285"/>
      <c r="H86" s="285"/>
      <c r="I86" s="285"/>
      <c r="J86" s="286"/>
      <c r="K86" s="241"/>
      <c r="L86" s="59" t="str">
        <f ca="1">Data!AP45</f>
        <v>N/A</v>
      </c>
    </row>
    <row r="87" spans="1:12" ht="45" customHeight="1" x14ac:dyDescent="0.25">
      <c r="A87" s="64" t="str">
        <f t="shared" si="2"/>
        <v>Were all services provided while the member was outside of a Medi-Cal lock-out place of service (e.g., psych hospitalization, Institution for Mental Disease (IMD) juvenile hall*, jail)? If no, identify the services in the Services Addendum.</v>
      </c>
      <c r="B87" s="20"/>
      <c r="C87" s="62">
        <f>'Chart 1'!C54</f>
        <v>7.1</v>
      </c>
      <c r="D87" s="281" t="str">
        <f>'Chart 1'!D54</f>
        <v>Were all services provided while the member was outside of a Medi-Cal lock-out place of service (e.g., psych hospitalization, Institution for Mental Disease (IMD) juvenile hall*, jail)? If no, identify the services in the Services Addendum.</v>
      </c>
      <c r="E87" s="282"/>
      <c r="F87" s="282"/>
      <c r="G87" s="282"/>
      <c r="H87" s="282"/>
      <c r="I87" s="282"/>
      <c r="J87" s="283"/>
      <c r="K87" s="238"/>
      <c r="L87" s="59" t="str">
        <f ca="1">Data!AQ45</f>
        <v>N/A</v>
      </c>
    </row>
    <row r="88" spans="1:12" ht="31.2" customHeight="1" x14ac:dyDescent="0.25">
      <c r="A88" s="64" t="str">
        <f t="shared" si="2"/>
        <v>Is there documentation of a valid allowable service for every claim billed within the review period? If no, identify the claims in the Services Addendum.</v>
      </c>
      <c r="B88" s="20"/>
      <c r="C88" s="62">
        <f>'Chart 1'!C55</f>
        <v>7.2</v>
      </c>
      <c r="D88" s="281" t="str">
        <f>'Chart 1'!D55</f>
        <v>Is there documentation of a valid allowable service for every claim billed within the review period? If no, identify the claims in the Services Addendum.</v>
      </c>
      <c r="E88" s="282"/>
      <c r="F88" s="282"/>
      <c r="G88" s="282"/>
      <c r="H88" s="282"/>
      <c r="I88" s="282"/>
      <c r="J88" s="283"/>
      <c r="K88" s="238"/>
      <c r="L88" s="59" t="str">
        <f ca="1">Data!AR45</f>
        <v>N/A</v>
      </c>
    </row>
    <row r="89" spans="1:12" ht="43.95" customHeight="1" x14ac:dyDescent="0.25">
      <c r="A89" s="64" t="str">
        <f t="shared" si="2"/>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B89" s="20"/>
      <c r="C89" s="62">
        <f>'Chart 1'!C56</f>
        <v>7.3</v>
      </c>
      <c r="D89" s="281" t="str">
        <f>'Chart 1'!D56</f>
        <v>Does the date of service listed on the progress notes match the date of service listed on all claims? If no, identify the claims in the Services Addendum. Do all units of time for services match the amount of time documented in the progress note? If no, identify the claims in the Services Addendum.</v>
      </c>
      <c r="E89" s="282"/>
      <c r="F89" s="282"/>
      <c r="G89" s="282"/>
      <c r="H89" s="282"/>
      <c r="I89" s="282"/>
      <c r="J89" s="283"/>
      <c r="K89" s="238"/>
      <c r="L89" s="59" t="str">
        <f ca="1">Data!AS45</f>
        <v>N/A</v>
      </c>
    </row>
    <row r="90" spans="1:12" ht="56.4" customHeight="1" x14ac:dyDescent="0.25">
      <c r="A90" s="64" t="str">
        <f t="shared" si="2"/>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B90" s="20"/>
      <c r="C90" s="62">
        <f>'Chart 1'!C57</f>
        <v>7.4</v>
      </c>
      <c r="D90" s="281" t="str">
        <f>'Chart 1'!D57</f>
        <v>For all progress notes, did the service that was claimed (procedure code) match the service documented in the progress note? If no, identify the claims in the Services Addendum. (For valid medical claims, appropriate ICD CM dx codes, as well as HCPC/CPT codes, must appear in the claim and must also be clearly associated with each encounter and consistent with the description in the progress note.)</v>
      </c>
      <c r="E90" s="282"/>
      <c r="F90" s="282"/>
      <c r="G90" s="282"/>
      <c r="H90" s="282"/>
      <c r="I90" s="282"/>
      <c r="J90" s="283"/>
      <c r="K90" s="238"/>
      <c r="L90" s="59" t="str">
        <f ca="1">Data!AT45</f>
        <v>N/A</v>
      </c>
    </row>
    <row r="91" spans="1:12" ht="31.2" customHeight="1" x14ac:dyDescent="0.25">
      <c r="A91" s="64" t="str">
        <f t="shared" si="2"/>
        <v>Do individual and/or group progress notes with multiple providers clearly identify the number of providers and the specific involvement and interventions of each provider? If no, identify the claims in the Services Addendum.</v>
      </c>
      <c r="B91" s="20"/>
      <c r="C91" s="62">
        <f>'Chart 1'!C58</f>
        <v>7.5</v>
      </c>
      <c r="D91" s="281" t="str">
        <f>'Chart 1'!D58</f>
        <v>Do individual and/or group progress notes with multiple providers clearly identify the number of providers and the specific involvement and interventions of each provider? If no, identify the claims in the Services Addendum.</v>
      </c>
      <c r="E91" s="282"/>
      <c r="F91" s="282"/>
      <c r="G91" s="282"/>
      <c r="H91" s="282"/>
      <c r="I91" s="282"/>
      <c r="J91" s="283"/>
      <c r="K91" s="238"/>
      <c r="L91" s="59" t="str">
        <f ca="1">Data!AU45</f>
        <v>N/A</v>
      </c>
    </row>
    <row r="92" spans="1:12" ht="18" hidden="1" customHeight="1" x14ac:dyDescent="0.25">
      <c r="A92" s="64" t="str">
        <f t="shared" si="2"/>
        <v>Hide</v>
      </c>
      <c r="B92" s="20"/>
      <c r="C92" s="62" t="str">
        <f>'Chart 1'!C59</f>
        <v>Hide 7.6</v>
      </c>
      <c r="D92" s="281" t="str">
        <f>'Chart 1'!D59</f>
        <v>Hide</v>
      </c>
      <c r="E92" s="282"/>
      <c r="F92" s="282"/>
      <c r="G92" s="282"/>
      <c r="H92" s="282"/>
      <c r="I92" s="282"/>
      <c r="J92" s="283"/>
      <c r="K92" s="238"/>
      <c r="L92" s="59" t="str">
        <f ca="1">Data!AV45</f>
        <v>N/A</v>
      </c>
    </row>
    <row r="93" spans="1:12" ht="18" hidden="1" customHeight="1" x14ac:dyDescent="0.25">
      <c r="A93" s="64" t="str">
        <f t="shared" si="2"/>
        <v>Hide</v>
      </c>
      <c r="B93" s="20"/>
      <c r="C93" s="62" t="str">
        <f>'Chart 1'!C60</f>
        <v>Hide 7.7</v>
      </c>
      <c r="D93" s="281" t="str">
        <f>'Chart 1'!D60</f>
        <v>Hide</v>
      </c>
      <c r="E93" s="282"/>
      <c r="F93" s="282"/>
      <c r="G93" s="282"/>
      <c r="H93" s="282"/>
      <c r="I93" s="282"/>
      <c r="J93" s="283"/>
      <c r="K93" s="238"/>
      <c r="L93" s="59" t="str">
        <f ca="1">Data!AW45</f>
        <v>N/A</v>
      </c>
    </row>
    <row r="94" spans="1:12" ht="18" hidden="1" customHeight="1" x14ac:dyDescent="0.25">
      <c r="A94" s="64" t="str">
        <f t="shared" si="2"/>
        <v>Hide</v>
      </c>
      <c r="B94" s="20"/>
      <c r="C94" s="62" t="str">
        <f>'Chart 1'!C61</f>
        <v>Hide 7.8</v>
      </c>
      <c r="D94" s="281" t="str">
        <f>'Chart 1'!D61</f>
        <v>Hide</v>
      </c>
      <c r="E94" s="282"/>
      <c r="F94" s="282"/>
      <c r="G94" s="282"/>
      <c r="H94" s="282"/>
      <c r="I94" s="282"/>
      <c r="J94" s="283"/>
      <c r="K94" s="238"/>
      <c r="L94" s="59" t="str">
        <f ca="1">Data!AX45</f>
        <v>N/A</v>
      </c>
    </row>
    <row r="95" spans="1:12" ht="18" hidden="1" customHeight="1" x14ac:dyDescent="0.25">
      <c r="A95" s="64" t="str">
        <f t="shared" si="2"/>
        <v>Hide</v>
      </c>
      <c r="B95" s="20"/>
      <c r="C95" s="62" t="str">
        <f>'Chart 1'!C62</f>
        <v>Hide 7.9</v>
      </c>
      <c r="D95" s="281" t="str">
        <f>'Chart 1'!D62</f>
        <v>Hide</v>
      </c>
      <c r="E95" s="282"/>
      <c r="F95" s="282"/>
      <c r="G95" s="282"/>
      <c r="H95" s="282"/>
      <c r="I95" s="282"/>
      <c r="J95" s="283"/>
      <c r="K95" s="238"/>
      <c r="L95" s="59" t="str">
        <f ca="1">Data!AY45</f>
        <v>N/A</v>
      </c>
    </row>
    <row r="96" spans="1:12" ht="18" hidden="1" customHeight="1" x14ac:dyDescent="0.25">
      <c r="A96" s="64" t="str">
        <f t="shared" si="2"/>
        <v>Hide</v>
      </c>
      <c r="B96" s="20"/>
      <c r="C96" s="62" t="str">
        <f>'Chart 1'!C63</f>
        <v>Hide 7.10.</v>
      </c>
      <c r="D96" s="281" t="str">
        <f>'Chart 1'!D63</f>
        <v>Hide</v>
      </c>
      <c r="E96" s="282"/>
      <c r="F96" s="282"/>
      <c r="G96" s="282"/>
      <c r="H96" s="282"/>
      <c r="I96" s="282"/>
      <c r="J96" s="283"/>
      <c r="K96" s="238"/>
      <c r="L96" s="59" t="str">
        <f ca="1">Data!AZ45</f>
        <v>N/A</v>
      </c>
    </row>
    <row r="97" spans="1:12" ht="18" hidden="1" customHeight="1" x14ac:dyDescent="0.25">
      <c r="A97" s="64" t="str">
        <f t="shared" si="2"/>
        <v>Hide</v>
      </c>
      <c r="B97" s="20"/>
      <c r="C97" s="62" t="str">
        <f>'Chart 1'!C64</f>
        <v>Hide 7.11</v>
      </c>
      <c r="D97" s="281" t="str">
        <f>'Chart 1'!D64</f>
        <v>Hide</v>
      </c>
      <c r="E97" s="282"/>
      <c r="F97" s="282"/>
      <c r="G97" s="282"/>
      <c r="H97" s="282"/>
      <c r="I97" s="282"/>
      <c r="J97" s="283"/>
      <c r="K97" s="238"/>
      <c r="L97" s="59" t="str">
        <f ca="1">Data!BA45</f>
        <v>N/A</v>
      </c>
    </row>
    <row r="98" spans="1:12" ht="15.6" hidden="1" customHeight="1" x14ac:dyDescent="0.25">
      <c r="A98" s="64" t="str">
        <f t="shared" si="2"/>
        <v>Hide</v>
      </c>
      <c r="B98" s="20"/>
      <c r="C98" s="87" t="str">
        <f>'Chart 1'!C65</f>
        <v>Hide 7.12</v>
      </c>
      <c r="D98" s="281" t="str">
        <f>'Chart 1'!D65</f>
        <v>Hide</v>
      </c>
      <c r="E98" s="282"/>
      <c r="F98" s="282"/>
      <c r="G98" s="282"/>
      <c r="H98" s="282"/>
      <c r="I98" s="282"/>
      <c r="J98" s="283"/>
      <c r="K98" s="238"/>
      <c r="L98" s="59" t="str">
        <f ca="1">Data!BB45</f>
        <v>N/A</v>
      </c>
    </row>
    <row r="99" spans="1:12" ht="18" customHeight="1" x14ac:dyDescent="0.25">
      <c r="A99" s="64" t="str">
        <f t="shared" si="1"/>
        <v>DISCHARGE DOCUMENTATION</v>
      </c>
      <c r="B99" s="20"/>
      <c r="C99" s="71"/>
      <c r="D99" s="284" t="str">
        <f>'Chart 1'!D67</f>
        <v>DISCHARGE DOCUMENTATION</v>
      </c>
      <c r="E99" s="285"/>
      <c r="F99" s="285"/>
      <c r="G99" s="285"/>
      <c r="H99" s="285"/>
      <c r="I99" s="285"/>
      <c r="J99" s="286"/>
      <c r="K99" s="241"/>
      <c r="L99" s="59" t="str">
        <f ca="1">Data!BC45</f>
        <v>N/A</v>
      </c>
    </row>
    <row r="100" spans="1:12" ht="59.4" customHeight="1" x14ac:dyDescent="0.25">
      <c r="A100" s="64" t="str">
        <f t="shared" si="1"/>
        <v>Discharge Plan (for planned discharge) includes:   
- Description of member triggers  
- A plan to avoid relapse when confronted with these triggers  
- A support plan</v>
      </c>
      <c r="B100" s="20"/>
      <c r="C100" s="62">
        <f>'Chart 1'!C68</f>
        <v>8.1</v>
      </c>
      <c r="D100" s="281" t="str">
        <f>'Chart 1'!D68</f>
        <v>Discharge Plan (for planned discharge) includes:   
- Description of member triggers  
- A plan to avoid relapse when confronted with these triggers  
- A support plan</v>
      </c>
      <c r="E100" s="282"/>
      <c r="F100" s="282"/>
      <c r="G100" s="282"/>
      <c r="H100" s="282"/>
      <c r="I100" s="282"/>
      <c r="J100" s="283"/>
      <c r="K100" s="238"/>
      <c r="L100" s="59" t="str">
        <f ca="1">Data!BD45</f>
        <v>N/A</v>
      </c>
    </row>
    <row r="101" spans="1:12" ht="85.2" customHeight="1" x14ac:dyDescent="0.25">
      <c r="A101" s="64" t="str">
        <f t="shared" si="1"/>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B101" s="20"/>
      <c r="C101" s="62">
        <f>'Chart 1'!C69</f>
        <v>8.1999999999999993</v>
      </c>
      <c r="D101" s="281" t="str">
        <f>'Chart 1'!D69</f>
        <v>Discharge summary includes all of the following:   
- duration of member's treatment as determined by the dates of admission to and discharge from treatment  
- the reason for discharge   
- a narrative summary of the treatment episode and a continuing recovery plan that includes individual strategies to assist the member in sustaining long-term recovery  
- the member's prognosis</v>
      </c>
      <c r="E101" s="282"/>
      <c r="F101" s="282"/>
      <c r="G101" s="282"/>
      <c r="H101" s="282"/>
      <c r="I101" s="282"/>
      <c r="J101" s="283"/>
      <c r="K101" s="238"/>
      <c r="L101" s="59" t="str">
        <f ca="1">Data!BE45</f>
        <v>N/A</v>
      </c>
    </row>
    <row r="102" spans="1:12" ht="45" customHeight="1" x14ac:dyDescent="0.25">
      <c r="A102" s="64" t="str">
        <f t="shared" si="1"/>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B102" s="20"/>
      <c r="C102" s="62">
        <f>'Chart 1'!C70</f>
        <v>8.3000000000000007</v>
      </c>
      <c r="D102" s="281" t="str">
        <f>'Chart 1'!D70</f>
        <v xml:space="preserve">Is there evidence of discharge planning and warm hand-off, including coordinating with SUD treatment providers to support transitions between levels of care and to recovery resources, referrals to mental health providers, and/or referrals to primary or specialty medical providers, as clinically indicated for the member? </v>
      </c>
      <c r="E102" s="282"/>
      <c r="F102" s="282"/>
      <c r="G102" s="282"/>
      <c r="H102" s="282"/>
      <c r="I102" s="282"/>
      <c r="J102" s="283"/>
      <c r="K102" s="238"/>
      <c r="L102" s="59" t="str">
        <f ca="1">Data!BF45</f>
        <v>N/A</v>
      </c>
    </row>
    <row r="103" spans="1:12" ht="18" customHeight="1" x14ac:dyDescent="0.25">
      <c r="A103" s="64" t="str">
        <f t="shared" si="1"/>
        <v>NALTREXONE SERVICES</v>
      </c>
      <c r="C103" s="71"/>
      <c r="D103" s="284" t="str">
        <f>'Chart 1'!D72</f>
        <v>NALTREXONE SERVICES</v>
      </c>
      <c r="E103" s="285"/>
      <c r="F103" s="285"/>
      <c r="G103" s="285"/>
      <c r="H103" s="285"/>
      <c r="I103" s="285"/>
      <c r="J103" s="286"/>
      <c r="K103" s="241"/>
      <c r="L103" s="59" t="str">
        <f ca="1">Data!BG45</f>
        <v>N/A</v>
      </c>
    </row>
    <row r="104" spans="1:12" ht="18" customHeight="1" x14ac:dyDescent="0.25">
      <c r="A104" s="64" t="str">
        <f t="shared" si="1"/>
        <v>Does the member have a confirmed, documented history of opiate and/or alcohol addiction?</v>
      </c>
      <c r="C104" s="62">
        <f>'Chart 1'!C73</f>
        <v>9.1</v>
      </c>
      <c r="D104" s="281" t="str">
        <f>'Chart 1'!D73</f>
        <v>Does the member have a confirmed, documented history of opiate and/or alcohol addiction?</v>
      </c>
      <c r="E104" s="282"/>
      <c r="F104" s="282"/>
      <c r="G104" s="282"/>
      <c r="H104" s="282"/>
      <c r="I104" s="282"/>
      <c r="J104" s="283"/>
      <c r="K104" s="238"/>
      <c r="L104" s="59" t="str">
        <f ca="1">Data!BH45</f>
        <v>N/A</v>
      </c>
    </row>
    <row r="105" spans="1:12" ht="16.2" customHeight="1" x14ac:dyDescent="0.25">
      <c r="A105" s="64" t="str">
        <f t="shared" si="1"/>
        <v>Is the member at least 18 years of age, opiate free and not pregnant?</v>
      </c>
      <c r="C105" s="62">
        <f>'Chart 1'!C74</f>
        <v>9.1999999999999993</v>
      </c>
      <c r="D105" s="281" t="str">
        <f>'Chart 1'!D74</f>
        <v>Is the member at least 18 years of age, opiate free and not pregnant?</v>
      </c>
      <c r="E105" s="282"/>
      <c r="F105" s="282"/>
      <c r="G105" s="282"/>
      <c r="H105" s="282"/>
      <c r="I105" s="282"/>
      <c r="J105" s="283"/>
      <c r="K105" s="238"/>
      <c r="L105" s="59" t="str">
        <f ca="1">Data!BI45</f>
        <v>N/A</v>
      </c>
    </row>
    <row r="106" spans="1:12" ht="30.6" customHeight="1" x14ac:dyDescent="0.25">
      <c r="A106" s="64" t="str">
        <f t="shared" si="1"/>
        <v>Naltrexone services: Are there at least two face-to-face counseling sessions with a therapist or counselor every 30-day period?</v>
      </c>
      <c r="C106" s="62">
        <f>'Chart 1'!C75</f>
        <v>9.3000000000000007</v>
      </c>
      <c r="D106" s="281" t="str">
        <f>'Chart 1'!D75</f>
        <v>Naltrexone services: Are there at least two face-to-face counseling sessions with a therapist or counselor every 30-day period?</v>
      </c>
      <c r="E106" s="282"/>
      <c r="F106" s="282"/>
      <c r="G106" s="282"/>
      <c r="H106" s="282"/>
      <c r="I106" s="282"/>
      <c r="J106" s="283"/>
      <c r="K106" s="238"/>
      <c r="L106" s="59" t="str">
        <f ca="1">Data!BJ45</f>
        <v>N/A</v>
      </c>
    </row>
    <row r="107" spans="1:12" ht="18" customHeight="1" x14ac:dyDescent="0.25">
      <c r="A107" s="64" t="str">
        <f t="shared" ref="A107:A115" si="3">IF($D107="","",$D107)</f>
        <v>RECOVERY SERVICES</v>
      </c>
      <c r="C107" s="71"/>
      <c r="D107" s="284" t="str">
        <f>'Chart 1'!D77</f>
        <v>RECOVERY SERVICES</v>
      </c>
      <c r="E107" s="285"/>
      <c r="F107" s="285"/>
      <c r="G107" s="285"/>
      <c r="H107" s="285"/>
      <c r="I107" s="285"/>
      <c r="J107" s="286"/>
      <c r="K107" s="241"/>
      <c r="L107" s="59" t="str">
        <f ca="1">Data!BK45</f>
        <v>N/A</v>
      </c>
    </row>
    <row r="108" spans="1:12" ht="30.6" customHeight="1" x14ac:dyDescent="0.25">
      <c r="A108" s="64" t="str">
        <f t="shared" si="3"/>
        <v>Was client assessed for appropriateness of Recovery Services (either following completion of treatment or concurrent enrollment) and was a TEA completed?</v>
      </c>
      <c r="C108" s="62">
        <f>'Chart 1'!C78</f>
        <v>10.1</v>
      </c>
      <c r="D108" s="281" t="str">
        <f>'Chart 1'!D78</f>
        <v>Was client assessed for appropriateness of Recovery Services (either following completion of treatment or concurrent enrollment) and was a TEA completed?</v>
      </c>
      <c r="E108" s="282"/>
      <c r="F108" s="282"/>
      <c r="G108" s="282"/>
      <c r="H108" s="282"/>
      <c r="I108" s="282"/>
      <c r="J108" s="283"/>
      <c r="K108" s="238"/>
      <c r="L108" s="59" t="str">
        <f ca="1">Data!BL45</f>
        <v>N/A</v>
      </c>
    </row>
    <row r="109" spans="1:12" ht="18.600000000000001" hidden="1" customHeight="1" x14ac:dyDescent="0.25">
      <c r="A109" s="64" t="str">
        <f t="shared" si="3"/>
        <v>Hide</v>
      </c>
      <c r="C109" s="62" t="str">
        <f>'Chart 1'!C79</f>
        <v>Hide 10.2</v>
      </c>
      <c r="D109" s="281" t="str">
        <f>'Chart 1'!D79</f>
        <v>Hide</v>
      </c>
      <c r="E109" s="282"/>
      <c r="F109" s="282"/>
      <c r="G109" s="282"/>
      <c r="H109" s="282"/>
      <c r="I109" s="282"/>
      <c r="J109" s="283"/>
      <c r="K109" s="238"/>
      <c r="L109" s="59" t="str">
        <f ca="1">Data!BM45</f>
        <v>N/A</v>
      </c>
    </row>
    <row r="110" spans="1:12" ht="16.2" hidden="1" customHeight="1" x14ac:dyDescent="0.25">
      <c r="A110" s="64" t="str">
        <f t="shared" si="3"/>
        <v>Hide</v>
      </c>
      <c r="C110" s="62" t="str">
        <f>'Chart 1'!C80</f>
        <v>Hide 10.3</v>
      </c>
      <c r="D110" s="281" t="str">
        <f>'Chart 1'!D80</f>
        <v>Hide</v>
      </c>
      <c r="E110" s="282"/>
      <c r="F110" s="282"/>
      <c r="G110" s="282"/>
      <c r="H110" s="282"/>
      <c r="I110" s="282"/>
      <c r="J110" s="283"/>
      <c r="K110" s="238"/>
      <c r="L110" s="59" t="str">
        <f ca="1">Data!BN45</f>
        <v>N/A</v>
      </c>
    </row>
    <row r="111" spans="1:12" ht="18" customHeight="1" x14ac:dyDescent="0.25">
      <c r="A111" s="64" t="str">
        <f t="shared" si="3"/>
        <v>PEER SUPPORT SERVICES</v>
      </c>
      <c r="C111" s="71"/>
      <c r="D111" s="284" t="str">
        <f>'Chart 1'!D82</f>
        <v>PEER SUPPORT SERVICES</v>
      </c>
      <c r="E111" s="285"/>
      <c r="F111" s="285"/>
      <c r="G111" s="285"/>
      <c r="H111" s="285"/>
      <c r="I111" s="285"/>
      <c r="J111" s="286"/>
      <c r="K111" s="241"/>
      <c r="L111" s="59" t="str">
        <f ca="1">Data!BO45</f>
        <v>N/A</v>
      </c>
    </row>
    <row r="112" spans="1:12" ht="42.6" customHeight="1" x14ac:dyDescent="0.25">
      <c r="A112" s="64" t="str">
        <f t="shared" si="3"/>
        <v>Do services provide evidence of helping to prevent relapse, empowering the member through strength-based coaching, supporting linkages to community resources, and educating the member and family about the member's condition and the process of recovery?</v>
      </c>
      <c r="C112" s="62">
        <f>'Chart 1'!C83</f>
        <v>11.1</v>
      </c>
      <c r="D112" s="281" t="str">
        <f>'Chart 1'!D83</f>
        <v>Do services provide evidence of helping to prevent relapse, empowering the member through strength-based coaching, supporting linkages to community resources, and educating the member and family about the member's condition and the process of recovery?</v>
      </c>
      <c r="E112" s="282"/>
      <c r="F112" s="282"/>
      <c r="G112" s="282"/>
      <c r="H112" s="282"/>
      <c r="I112" s="282"/>
      <c r="J112" s="283"/>
      <c r="K112" s="238"/>
      <c r="L112" s="59" t="str">
        <f ca="1">Data!BP45</f>
        <v>N/A</v>
      </c>
    </row>
    <row r="113" spans="1:12" ht="19.95" customHeight="1" x14ac:dyDescent="0.25">
      <c r="A113" s="64" t="str">
        <f t="shared" si="3"/>
        <v>Are required elements for a relevant care plan found within the member record (i.e.: progress note)?</v>
      </c>
      <c r="C113" s="62">
        <f>'Chart 1'!C84</f>
        <v>11.2</v>
      </c>
      <c r="D113" s="281" t="str">
        <f>'Chart 1'!D84</f>
        <v>Are required elements for a relevant care plan found within the member record (i.e.: progress note)?</v>
      </c>
      <c r="E113" s="282"/>
      <c r="F113" s="282"/>
      <c r="G113" s="282"/>
      <c r="H113" s="282"/>
      <c r="I113" s="282"/>
      <c r="J113" s="283"/>
      <c r="K113" s="238"/>
      <c r="L113" s="59" t="str">
        <f ca="1">Data!BQ45</f>
        <v>N/A</v>
      </c>
    </row>
    <row r="114" spans="1:12" ht="18" customHeight="1" x14ac:dyDescent="0.25">
      <c r="A114" s="64" t="str">
        <f t="shared" si="3"/>
        <v>PERINATAL SERVICES</v>
      </c>
      <c r="B114" s="20"/>
      <c r="C114" s="71"/>
      <c r="D114" s="284" t="str">
        <f>'Chart 1'!D86</f>
        <v>PERINATAL SERVICES</v>
      </c>
      <c r="E114" s="285"/>
      <c r="F114" s="285"/>
      <c r="G114" s="285"/>
      <c r="H114" s="285"/>
      <c r="I114" s="285"/>
      <c r="J114" s="286"/>
      <c r="K114" s="241"/>
      <c r="L114" s="59" t="str">
        <f ca="1">Data!BR45</f>
        <v>N/A</v>
      </c>
    </row>
    <row r="115" spans="1:12" ht="28.95" customHeight="1" x14ac:dyDescent="0.25">
      <c r="A115" s="64" t="str">
        <f t="shared" si="3"/>
        <v>Do services rendered address treatment and recovery issues specific to pregnant and postpartum women such as relationships, sexual and physical abuse, and development of parenting skills?</v>
      </c>
      <c r="C115" s="62">
        <f>'Chart 1'!C87</f>
        <v>12.1</v>
      </c>
      <c r="D115" s="281" t="str">
        <f>'Chart 1'!D87</f>
        <v>Do services rendered address treatment and recovery issues specific to pregnant and postpartum women such as relationships, sexual and physical abuse, and development of parenting skills?</v>
      </c>
      <c r="E115" s="282"/>
      <c r="F115" s="282"/>
      <c r="G115" s="282"/>
      <c r="H115" s="282"/>
      <c r="I115" s="282"/>
      <c r="J115" s="283"/>
      <c r="K115" s="238"/>
      <c r="L115" s="59" t="str">
        <f ca="1">Data!BS45</f>
        <v>N/A</v>
      </c>
    </row>
    <row r="116" spans="1:12" ht="29.4" customHeight="1" x14ac:dyDescent="0.25">
      <c r="A116" s="64"/>
      <c r="C116" s="62">
        <f>'Chart 1'!C88</f>
        <v>12.2</v>
      </c>
      <c r="D116" s="281" t="str">
        <f>'Chart 1'!D88</f>
        <v>Does the medical documentation substantiate the member's pregnancy and is the last day of pregnancy documented in the member's record?</v>
      </c>
      <c r="E116" s="282"/>
      <c r="F116" s="282"/>
      <c r="G116" s="282"/>
      <c r="H116" s="282"/>
      <c r="I116" s="282"/>
      <c r="J116" s="283"/>
      <c r="K116" s="238"/>
      <c r="L116" s="59" t="str">
        <f ca="1">Data!BT45</f>
        <v>N/A</v>
      </c>
    </row>
    <row r="117" spans="1:12" ht="19.2" customHeight="1" x14ac:dyDescent="0.25">
      <c r="A117" s="64"/>
      <c r="C117" s="62">
        <f>'Chart 1'!C89</f>
        <v>12.3</v>
      </c>
      <c r="D117" s="281" t="str">
        <f>'Chart 1'!D89</f>
        <v>Are required elements for a relevant care plan found within the member record (ie: progress note)?</v>
      </c>
      <c r="E117" s="282"/>
      <c r="F117" s="282"/>
      <c r="G117" s="282"/>
      <c r="H117" s="282"/>
      <c r="I117" s="282"/>
      <c r="J117" s="283"/>
      <c r="K117" s="238"/>
      <c r="L117" s="59" t="str">
        <f ca="1">Data!BU45</f>
        <v>N/A</v>
      </c>
    </row>
    <row r="118" spans="1:12" ht="44.4" customHeight="1" x14ac:dyDescent="0.25">
      <c r="A118" s="64"/>
      <c r="C118" s="62">
        <f>'Chart 1'!C90</f>
        <v>12.4</v>
      </c>
      <c r="D118" s="281" t="str">
        <f>'Chart 1'!D90</f>
        <v>Pregnancy/physical exam: Evidence of timelines met for physical examination requirements for pregnant/peri members. If member has not had a physical exam in the last 12 months or physical exam results are not present, obtaining a physical exam is present on the Perinatal Plan of Care?</v>
      </c>
      <c r="E118" s="282"/>
      <c r="F118" s="282"/>
      <c r="G118" s="282"/>
      <c r="H118" s="282"/>
      <c r="I118" s="282"/>
      <c r="J118" s="283"/>
      <c r="K118" s="238"/>
      <c r="L118" s="59" t="str">
        <f ca="1">Data!BV45</f>
        <v>N/A</v>
      </c>
    </row>
    <row r="119" spans="1:12" ht="31.95" customHeight="1" x14ac:dyDescent="0.25">
      <c r="A119" s="64"/>
      <c r="C119" s="62">
        <f>'Chart 1'!C91</f>
        <v>12.5</v>
      </c>
      <c r="D119" s="281" t="str">
        <f>'Chart 1'!D91</f>
        <v>Required treatment issues: Evidence required areas/issues included in treatment (see PPG, includes parenting skills); review of problem lists, referrals, Sign in sheets, Program scheduled</v>
      </c>
      <c r="E119" s="282"/>
      <c r="F119" s="282"/>
      <c r="G119" s="282"/>
      <c r="H119" s="282"/>
      <c r="I119" s="282"/>
      <c r="J119" s="283"/>
      <c r="K119" s="238"/>
      <c r="L119" s="59" t="str">
        <f ca="1">Data!BW45</f>
        <v>N/A</v>
      </c>
    </row>
    <row r="120" spans="1:12" ht="16.95" hidden="1" customHeight="1" x14ac:dyDescent="0.25">
      <c r="A120" s="64" t="str">
        <f>IF($D120="","",$D120)</f>
        <v>Hide</v>
      </c>
      <c r="B120" s="20"/>
      <c r="C120" s="62" t="str">
        <f>'Chart 1'!C92</f>
        <v>Hide 12.6</v>
      </c>
      <c r="D120" s="281" t="str">
        <f>'Chart 1'!D92</f>
        <v>Hide</v>
      </c>
      <c r="E120" s="282"/>
      <c r="F120" s="282"/>
      <c r="G120" s="282"/>
      <c r="H120" s="282"/>
      <c r="I120" s="282"/>
      <c r="J120" s="283"/>
      <c r="K120" s="238"/>
      <c r="L120" s="59" t="str">
        <f ca="1">Data!BX45</f>
        <v>N/A</v>
      </c>
    </row>
    <row r="121" spans="1:12" ht="18" customHeight="1" x14ac:dyDescent="0.25">
      <c r="A121" s="64" t="str">
        <f t="shared" si="1"/>
        <v>WITHDRAWAL MANAGEMENT SERVICES/AWM</v>
      </c>
      <c r="C121" s="71"/>
      <c r="D121" s="284" t="str">
        <f>'Chart 1'!D94</f>
        <v>WITHDRAWAL MANAGEMENT SERVICES/AWM</v>
      </c>
      <c r="E121" s="285"/>
      <c r="F121" s="285"/>
      <c r="G121" s="285"/>
      <c r="H121" s="285"/>
      <c r="I121" s="285"/>
      <c r="J121" s="286"/>
      <c r="K121" s="241"/>
      <c r="L121" s="59" t="str">
        <f ca="1">Data!BY45</f>
        <v>N/A</v>
      </c>
    </row>
    <row r="122" spans="1:12" ht="18.600000000000001" customHeight="1" x14ac:dyDescent="0.25">
      <c r="A122" s="64" t="str">
        <f t="shared" si="1"/>
        <v xml:space="preserve">WM observation log and vitals check document is completed as required.  
(BHIN 25-003) </v>
      </c>
      <c r="C122" s="62">
        <f>'Chart 1'!C95</f>
        <v>13.1</v>
      </c>
      <c r="D122" s="281" t="str">
        <f>'Chart 1'!D95</f>
        <v xml:space="preserve">WM observation log and vitals check document is completed as required.  
(BHIN 25-003) </v>
      </c>
      <c r="E122" s="282"/>
      <c r="F122" s="282"/>
      <c r="G122" s="282"/>
      <c r="H122" s="282"/>
      <c r="I122" s="282"/>
      <c r="J122" s="283"/>
      <c r="K122" s="238"/>
      <c r="L122" s="59" t="str">
        <f ca="1">Data!BZ45</f>
        <v>N/A</v>
      </c>
    </row>
    <row r="123" spans="1:12" ht="17.7" hidden="1" customHeight="1" x14ac:dyDescent="0.25">
      <c r="A123" s="64"/>
      <c r="C123" s="62" t="str">
        <f>'Chart 1'!C96</f>
        <v>Hide 13.2</v>
      </c>
      <c r="D123" s="281" t="str">
        <f>'Chart 1'!D96</f>
        <v>Hide</v>
      </c>
      <c r="E123" s="282"/>
      <c r="F123" s="282"/>
      <c r="G123" s="282"/>
      <c r="H123" s="282"/>
      <c r="I123" s="282"/>
      <c r="J123" s="283"/>
      <c r="K123" s="238"/>
      <c r="L123" s="59" t="str">
        <f ca="1">Data!CA45</f>
        <v>N/A</v>
      </c>
    </row>
    <row r="124" spans="1:12" ht="28.95" hidden="1" customHeight="1" x14ac:dyDescent="0.25">
      <c r="A124" s="64"/>
      <c r="C124" s="62" t="str">
        <f>'Chart 1'!C97</f>
        <v>Hide 13.3</v>
      </c>
      <c r="D124" s="281" t="str">
        <f>'Chart 1'!D97</f>
        <v>Hide</v>
      </c>
      <c r="E124" s="282"/>
      <c r="F124" s="282"/>
      <c r="G124" s="282"/>
      <c r="H124" s="282"/>
      <c r="I124" s="282"/>
      <c r="J124" s="283"/>
      <c r="K124" s="238"/>
      <c r="L124" s="59" t="str">
        <f ca="1">Data!CB45</f>
        <v>N/A</v>
      </c>
    </row>
    <row r="125" spans="1:12" ht="15.6" hidden="1" customHeight="1" x14ac:dyDescent="0.25">
      <c r="A125" s="64" t="str">
        <f t="shared" si="1"/>
        <v>Hide</v>
      </c>
      <c r="C125" s="87" t="str">
        <f>'Chart 1'!C98</f>
        <v>Hide 13.4</v>
      </c>
      <c r="D125" s="281" t="str">
        <f>'Chart 1'!D98</f>
        <v>Hide</v>
      </c>
      <c r="E125" s="282"/>
      <c r="F125" s="282"/>
      <c r="G125" s="282"/>
      <c r="H125" s="282"/>
      <c r="I125" s="282"/>
      <c r="J125" s="283"/>
      <c r="K125" s="238"/>
      <c r="L125" s="59" t="str">
        <f ca="1">Data!CC45</f>
        <v>N/A</v>
      </c>
    </row>
    <row r="126" spans="1:12" ht="14.7" hidden="1" customHeight="1" x14ac:dyDescent="0.25">
      <c r="A126" s="64" t="str">
        <f t="shared" si="1"/>
        <v>Hide</v>
      </c>
      <c r="C126" s="87" t="str">
        <f>'Chart 1'!C99</f>
        <v>Hide 13.5</v>
      </c>
      <c r="D126" s="281" t="str">
        <f>'Chart 1'!D99</f>
        <v>Hide</v>
      </c>
      <c r="E126" s="282"/>
      <c r="F126" s="282"/>
      <c r="G126" s="282"/>
      <c r="H126" s="282"/>
      <c r="I126" s="282"/>
      <c r="J126" s="283"/>
      <c r="K126" s="238"/>
      <c r="L126" s="59" t="str">
        <f ca="1">Data!CD45</f>
        <v>N/A</v>
      </c>
    </row>
    <row r="127" spans="1:12" x14ac:dyDescent="0.25">
      <c r="C127" s="10"/>
      <c r="E127" s="10"/>
      <c r="F127" s="10"/>
      <c r="G127" s="10"/>
      <c r="H127" s="10"/>
      <c r="I127" s="10"/>
      <c r="J127" s="10"/>
      <c r="K127" s="10"/>
      <c r="L127" s="10"/>
    </row>
    <row r="128" spans="1:12" x14ac:dyDescent="0.25">
      <c r="C128" s="10"/>
      <c r="E128" s="10"/>
      <c r="F128" s="10"/>
      <c r="G128" s="10"/>
      <c r="H128" s="10"/>
      <c r="I128" s="10"/>
      <c r="J128" s="10"/>
      <c r="K128" s="10"/>
      <c r="L128" s="10"/>
    </row>
    <row r="129" spans="3:12" x14ac:dyDescent="0.25">
      <c r="C129" s="10"/>
      <c r="E129" s="10"/>
      <c r="F129" s="10"/>
      <c r="G129" s="10"/>
      <c r="H129" s="10"/>
      <c r="I129" s="10"/>
      <c r="J129" s="10"/>
      <c r="K129" s="10"/>
      <c r="L129" s="10"/>
    </row>
    <row r="130" spans="3:12" x14ac:dyDescent="0.25">
      <c r="C130" s="10"/>
      <c r="E130" s="10"/>
      <c r="F130" s="10"/>
      <c r="G130" s="10"/>
      <c r="H130" s="10"/>
      <c r="I130" s="10"/>
      <c r="J130" s="10"/>
      <c r="K130" s="10"/>
      <c r="L130" s="10"/>
    </row>
    <row r="131" spans="3:12" x14ac:dyDescent="0.25">
      <c r="C131" s="10"/>
      <c r="E131" s="10"/>
      <c r="F131" s="10"/>
      <c r="G131" s="10"/>
      <c r="H131" s="10"/>
      <c r="I131" s="10"/>
      <c r="J131" s="10"/>
      <c r="K131" s="10"/>
      <c r="L131" s="10"/>
    </row>
    <row r="132" spans="3:12" x14ac:dyDescent="0.25">
      <c r="C132" s="10"/>
      <c r="E132" s="10"/>
      <c r="F132" s="10"/>
      <c r="G132" s="10"/>
      <c r="H132" s="10"/>
      <c r="I132" s="10"/>
      <c r="J132" s="10"/>
      <c r="K132" s="10"/>
      <c r="L132" s="10"/>
    </row>
    <row r="133" spans="3:12" x14ac:dyDescent="0.25">
      <c r="C133" s="10"/>
      <c r="E133" s="10"/>
      <c r="F133" s="10"/>
      <c r="G133" s="10"/>
      <c r="H133" s="10"/>
      <c r="I133" s="10"/>
      <c r="J133" s="10"/>
      <c r="K133" s="10"/>
      <c r="L133" s="10"/>
    </row>
    <row r="134" spans="3:12" x14ac:dyDescent="0.25">
      <c r="C134" s="10"/>
      <c r="E134" s="10"/>
      <c r="F134" s="67"/>
      <c r="G134" s="10"/>
      <c r="H134" s="10"/>
      <c r="I134" s="10"/>
      <c r="J134" s="10"/>
      <c r="K134" s="10"/>
      <c r="L134" s="10"/>
    </row>
    <row r="135" spans="3:12" x14ac:dyDescent="0.25">
      <c r="C135" s="10"/>
      <c r="E135" s="10"/>
      <c r="F135" s="10"/>
      <c r="G135" s="10"/>
      <c r="H135" s="10"/>
      <c r="I135" s="10"/>
      <c r="J135" s="10"/>
      <c r="K135" s="10"/>
      <c r="L135" s="10"/>
    </row>
    <row r="136" spans="3:12" x14ac:dyDescent="0.25">
      <c r="C136" s="10"/>
      <c r="E136" s="10"/>
      <c r="F136" s="10"/>
      <c r="G136" s="10"/>
      <c r="H136" s="10"/>
      <c r="I136" s="10"/>
      <c r="J136" s="10"/>
      <c r="K136" s="10"/>
      <c r="L136" s="10"/>
    </row>
  </sheetData>
  <sheetProtection algorithmName="SHA-512" hashValue="9KttA88B1JNVuVOtQ+GeziWQyJ3jR8fMRjxWWb/mqLbJkAE/FENb/OyLJsbikbuYiHDaeyynVWjXZJ3iwlUz+w==" saltValue="mASFbCmx6JzHXLwyHQXxNw==" spinCount="100000" sheet="1" formatCells="0" formatColumns="0" formatRows="0" selectLockedCells="1"/>
  <protectedRanges>
    <protectedRange sqref="C21:K21" name="Range1"/>
    <protectedRange sqref="G24:G43" name="Range4"/>
  </protectedRanges>
  <mergeCells count="97">
    <mergeCell ref="D102:J102"/>
    <mergeCell ref="D85:J85"/>
    <mergeCell ref="D79:J79"/>
    <mergeCell ref="D74:J74"/>
    <mergeCell ref="D77:J77"/>
    <mergeCell ref="D78:J78"/>
    <mergeCell ref="D82:J82"/>
    <mergeCell ref="D101:J101"/>
    <mergeCell ref="D48:J48"/>
    <mergeCell ref="D67:J67"/>
    <mergeCell ref="D66:J66"/>
    <mergeCell ref="D65:J65"/>
    <mergeCell ref="D64:J64"/>
    <mergeCell ref="F3:G3"/>
    <mergeCell ref="F4:G4"/>
    <mergeCell ref="F5:G5"/>
    <mergeCell ref="F8:G8"/>
    <mergeCell ref="D18:M18"/>
    <mergeCell ref="D19:M19"/>
    <mergeCell ref="D20:M20"/>
    <mergeCell ref="C22:H22"/>
    <mergeCell ref="F9:G9"/>
    <mergeCell ref="J22:M22"/>
    <mergeCell ref="D91:J91"/>
    <mergeCell ref="D73:J73"/>
    <mergeCell ref="D83:J83"/>
    <mergeCell ref="D84:J84"/>
    <mergeCell ref="D76:J76"/>
    <mergeCell ref="D80:J80"/>
    <mergeCell ref="D46:J46"/>
    <mergeCell ref="D92:J92"/>
    <mergeCell ref="D93:J93"/>
    <mergeCell ref="D94:J94"/>
    <mergeCell ref="D97:J97"/>
    <mergeCell ref="D87:J87"/>
    <mergeCell ref="D63:J63"/>
    <mergeCell ref="D61:J61"/>
    <mergeCell ref="C16:L16"/>
    <mergeCell ref="D122:J122"/>
    <mergeCell ref="D100:J100"/>
    <mergeCell ref="D62:J62"/>
    <mergeCell ref="D95:J95"/>
    <mergeCell ref="D96:J96"/>
    <mergeCell ref="D88:J88"/>
    <mergeCell ref="D51:J51"/>
    <mergeCell ref="D50:J50"/>
    <mergeCell ref="D89:J89"/>
    <mergeCell ref="D72:J72"/>
    <mergeCell ref="D81:J81"/>
    <mergeCell ref="D68:J68"/>
    <mergeCell ref="D71:J71"/>
    <mergeCell ref="D70:J70"/>
    <mergeCell ref="D69:J69"/>
    <mergeCell ref="D75:J75"/>
    <mergeCell ref="D125:J125"/>
    <mergeCell ref="D126:J126"/>
    <mergeCell ref="D123:J123"/>
    <mergeCell ref="D124:J124"/>
    <mergeCell ref="D104:J104"/>
    <mergeCell ref="D103:J103"/>
    <mergeCell ref="D113:J113"/>
    <mergeCell ref="D120:J120"/>
    <mergeCell ref="D115:J115"/>
    <mergeCell ref="D117:J117"/>
    <mergeCell ref="D118:J118"/>
    <mergeCell ref="D119:J119"/>
    <mergeCell ref="D116:J116"/>
    <mergeCell ref="D114:J114"/>
    <mergeCell ref="D112:J112"/>
    <mergeCell ref="D111:J111"/>
    <mergeCell ref="D110:J110"/>
    <mergeCell ref="D109:J109"/>
    <mergeCell ref="D108:J108"/>
    <mergeCell ref="D107:J107"/>
    <mergeCell ref="D106:J106"/>
    <mergeCell ref="D105:J105"/>
    <mergeCell ref="D121:J121"/>
    <mergeCell ref="D98:J98"/>
    <mergeCell ref="D99:J99"/>
    <mergeCell ref="D86:J86"/>
    <mergeCell ref="D90:J90"/>
    <mergeCell ref="C1:K1"/>
    <mergeCell ref="F6:G6"/>
    <mergeCell ref="C11:E11"/>
    <mergeCell ref="F11:G11"/>
    <mergeCell ref="D60:J60"/>
    <mergeCell ref="D55:J55"/>
    <mergeCell ref="D56:J56"/>
    <mergeCell ref="D57:J57"/>
    <mergeCell ref="D58:J58"/>
    <mergeCell ref="D59:J59"/>
    <mergeCell ref="D54:J54"/>
    <mergeCell ref="F10:G10"/>
    <mergeCell ref="D47:J47"/>
    <mergeCell ref="D49:J49"/>
    <mergeCell ref="D52:J52"/>
    <mergeCell ref="D53:J53"/>
  </mergeCells>
  <phoneticPr fontId="15" type="noConversion"/>
  <conditionalFormatting sqref="L47:L126">
    <cfRule type="containsText" dxfId="42" priority="1" operator="containsText" text="Fail">
      <formula>NOT(ISERROR(SEARCH("Fail",L47)))</formula>
    </cfRule>
  </conditionalFormatting>
  <printOptions horizontalCentered="1"/>
  <pageMargins left="0.25" right="0.25" top="1" bottom="0.25" header="0.3" footer="0.3"/>
  <pageSetup scale="65" fitToHeight="0" orientation="portrait" r:id="rId1"/>
  <headerFooter>
    <oddHeader>&amp;CConfidential QA Report
COSD DMC-ODS Plan
Substance Use Disorder Services
Fiscal Year 26-27</oddHeader>
  </headerFooter>
  <rowBreaks count="3" manualBreakCount="3">
    <brk id="45" min="2" max="12" man="1"/>
    <brk id="73" min="2" max="12" man="1"/>
    <brk id="122" min="2"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D9DA6-4C1D-4E09-87EB-A8176C41C2AE}">
  <sheetPr codeName="Sheet3">
    <tabColor rgb="FFFFC000"/>
    <pageSetUpPr fitToPage="1"/>
  </sheetPr>
  <dimension ref="A1:N63"/>
  <sheetViews>
    <sheetView view="pageBreakPreview" zoomScale="80" zoomScaleNormal="90" zoomScaleSheetLayoutView="80" workbookViewId="0">
      <selection activeCell="A9" sqref="A9"/>
    </sheetView>
  </sheetViews>
  <sheetFormatPr defaultColWidth="8.6640625" defaultRowHeight="13.2" x14ac:dyDescent="0.25"/>
  <cols>
    <col min="1" max="1" width="16.6640625" style="8" customWidth="1"/>
    <col min="2" max="2" width="11.33203125" style="8" customWidth="1"/>
    <col min="3" max="3" width="15" style="8" customWidth="1"/>
    <col min="4" max="4" width="27.6640625" style="8" customWidth="1"/>
    <col min="5" max="5" width="15.5546875" style="8" customWidth="1"/>
    <col min="6" max="7" width="38.6640625" style="90" customWidth="1"/>
    <col min="8" max="8" width="14.44140625" style="18" customWidth="1"/>
    <col min="9" max="9" width="17.6640625" style="8" customWidth="1"/>
    <col min="10" max="12" width="20" style="8" customWidth="1"/>
    <col min="13" max="13" width="2.44140625" style="8" customWidth="1"/>
    <col min="14" max="14" width="16.44140625" style="8" bestFit="1" customWidth="1"/>
    <col min="15" max="16384" width="8.6640625" style="8"/>
  </cols>
  <sheetData>
    <row r="1" spans="1:14" ht="15.6" x14ac:dyDescent="0.25">
      <c r="A1" s="322" t="s">
        <v>86</v>
      </c>
      <c r="B1" s="322"/>
      <c r="C1" s="322"/>
      <c r="D1" s="322"/>
      <c r="E1" s="322"/>
      <c r="F1" s="322"/>
      <c r="G1" s="322"/>
      <c r="H1" s="322"/>
      <c r="I1" s="322"/>
      <c r="J1" s="57"/>
      <c r="K1" s="57"/>
      <c r="L1" s="57"/>
      <c r="M1" s="57"/>
    </row>
    <row r="2" spans="1:14" x14ac:dyDescent="0.25">
      <c r="A2" s="57"/>
      <c r="B2" s="57"/>
      <c r="C2" s="57"/>
      <c r="D2" s="57"/>
      <c r="E2" s="57"/>
      <c r="F2" s="45"/>
      <c r="G2" s="45"/>
      <c r="H2" s="248"/>
      <c r="I2" s="57"/>
      <c r="J2" s="57"/>
      <c r="K2" s="57"/>
      <c r="L2" s="72"/>
      <c r="M2" s="57"/>
    </row>
    <row r="3" spans="1:14" ht="15" x14ac:dyDescent="0.25">
      <c r="A3" s="92" t="s">
        <v>38</v>
      </c>
      <c r="B3" s="44"/>
      <c r="C3" s="93"/>
      <c r="D3" s="323">
        <f>'Chart Review Info'!D3</f>
        <v>0</v>
      </c>
      <c r="E3" s="324"/>
      <c r="F3" s="325"/>
      <c r="G3" s="8"/>
      <c r="H3" s="91" t="s">
        <v>40</v>
      </c>
      <c r="I3" s="120">
        <f>'Chart Review Info'!G3</f>
        <v>0</v>
      </c>
      <c r="J3" s="57"/>
      <c r="K3" s="57"/>
      <c r="L3" s="72"/>
      <c r="M3" s="57"/>
    </row>
    <row r="4" spans="1:14" ht="15" x14ac:dyDescent="0.25">
      <c r="A4" s="92" t="s">
        <v>39</v>
      </c>
      <c r="B4" s="44"/>
      <c r="C4" s="93"/>
      <c r="D4" s="323">
        <f>'Chart Review Info'!D4</f>
        <v>0</v>
      </c>
      <c r="E4" s="324"/>
      <c r="F4" s="325"/>
      <c r="G4" s="8"/>
      <c r="H4" s="91" t="s">
        <v>42</v>
      </c>
      <c r="I4" s="120">
        <f>'Chart Review Info'!G4</f>
        <v>0</v>
      </c>
      <c r="J4" s="57"/>
      <c r="K4" s="57"/>
      <c r="L4" s="57"/>
      <c r="M4" s="57"/>
    </row>
    <row r="5" spans="1:14" ht="15" x14ac:dyDescent="0.25">
      <c r="A5" s="92" t="s">
        <v>41</v>
      </c>
      <c r="B5" s="44"/>
      <c r="C5" s="93"/>
      <c r="D5" s="326">
        <f>'Chart Review Info'!D5</f>
        <v>0</v>
      </c>
      <c r="E5" s="327"/>
      <c r="F5" s="328"/>
      <c r="G5" s="8"/>
      <c r="H5" s="91" t="s">
        <v>358</v>
      </c>
      <c r="I5" s="120">
        <f>'Chart Review Info'!G5</f>
        <v>0</v>
      </c>
      <c r="J5" s="57"/>
      <c r="K5" s="57"/>
      <c r="L5" s="57"/>
      <c r="M5" s="57"/>
    </row>
    <row r="6" spans="1:14" ht="15" x14ac:dyDescent="0.25">
      <c r="A6" s="44"/>
      <c r="B6" s="44"/>
      <c r="D6" s="94"/>
      <c r="E6" s="94"/>
      <c r="F6" s="122"/>
      <c r="G6" s="8"/>
      <c r="H6" s="91" t="s">
        <v>359</v>
      </c>
      <c r="I6" s="120">
        <f>'Chart Review Info'!G6</f>
        <v>0</v>
      </c>
      <c r="J6" s="57"/>
      <c r="K6" s="57"/>
      <c r="L6" s="57"/>
      <c r="M6" s="57"/>
    </row>
    <row r="7" spans="1:14" ht="15.6" thickBot="1" x14ac:dyDescent="0.3">
      <c r="A7" s="44"/>
      <c r="B7" s="44"/>
      <c r="C7" s="39"/>
      <c r="D7" s="57"/>
      <c r="E7" s="44"/>
      <c r="F7" s="45"/>
      <c r="G7" s="57"/>
      <c r="H7" s="72"/>
      <c r="I7" s="57"/>
      <c r="J7" s="57"/>
      <c r="K7" s="57"/>
      <c r="L7" s="72"/>
      <c r="M7" s="57"/>
    </row>
    <row r="8" spans="1:14" ht="16.2" thickBot="1" x14ac:dyDescent="0.3">
      <c r="A8" s="46" t="s">
        <v>87</v>
      </c>
      <c r="B8" s="47"/>
      <c r="C8" s="73"/>
      <c r="D8" s="74"/>
      <c r="E8" s="47"/>
      <c r="F8" s="48"/>
      <c r="G8" s="74"/>
      <c r="H8" s="75"/>
      <c r="I8" s="74"/>
      <c r="J8" s="89" t="s">
        <v>88</v>
      </c>
      <c r="K8" s="57"/>
      <c r="L8" s="57"/>
      <c r="M8" s="57"/>
    </row>
    <row r="9" spans="1:14" ht="69.599999999999994" customHeight="1" x14ac:dyDescent="0.25">
      <c r="A9" s="44"/>
      <c r="C9" s="39"/>
      <c r="D9" s="57"/>
      <c r="E9" s="44"/>
      <c r="F9" s="45"/>
      <c r="G9" s="57"/>
      <c r="H9" s="72"/>
      <c r="I9" s="57"/>
      <c r="J9" s="385" t="s">
        <v>89</v>
      </c>
      <c r="K9" s="385"/>
      <c r="L9" s="385"/>
      <c r="M9" s="57"/>
    </row>
    <row r="10" spans="1:14" ht="15.6" x14ac:dyDescent="0.25">
      <c r="A10" s="322" t="s">
        <v>90</v>
      </c>
      <c r="B10" s="322"/>
      <c r="C10" s="322"/>
      <c r="D10" s="322"/>
      <c r="E10" s="322"/>
      <c r="F10" s="322"/>
      <c r="G10" s="322"/>
      <c r="H10" s="322"/>
      <c r="I10" s="322"/>
      <c r="J10" s="247"/>
      <c r="K10" s="247"/>
      <c r="L10" s="247"/>
      <c r="M10" s="57"/>
    </row>
    <row r="11" spans="1:14" s="18" customFormat="1" ht="43.95" customHeight="1" x14ac:dyDescent="0.25">
      <c r="A11" s="55" t="s">
        <v>9</v>
      </c>
      <c r="B11" s="55" t="s">
        <v>91</v>
      </c>
      <c r="C11" s="55" t="s">
        <v>92</v>
      </c>
      <c r="D11" s="55" t="s">
        <v>93</v>
      </c>
      <c r="E11" s="56" t="s">
        <v>94</v>
      </c>
      <c r="F11" s="55" t="s">
        <v>95</v>
      </c>
      <c r="G11" s="55" t="s">
        <v>96</v>
      </c>
      <c r="H11" s="55" t="s">
        <v>97</v>
      </c>
      <c r="I11" s="55" t="s">
        <v>98</v>
      </c>
      <c r="J11" s="95" t="s">
        <v>99</v>
      </c>
      <c r="K11" s="95" t="s">
        <v>100</v>
      </c>
      <c r="L11" s="95" t="s">
        <v>101</v>
      </c>
      <c r="M11" s="248"/>
    </row>
    <row r="12" spans="1:14" ht="15" hidden="1" x14ac:dyDescent="0.25">
      <c r="A12" s="76" t="s">
        <v>102</v>
      </c>
      <c r="B12" s="248" t="s">
        <v>103</v>
      </c>
      <c r="C12" s="126"/>
      <c r="D12" s="248"/>
      <c r="E12" s="128"/>
      <c r="F12" s="45"/>
      <c r="G12" s="45"/>
      <c r="H12" s="248"/>
      <c r="I12" s="248"/>
      <c r="J12" s="57"/>
      <c r="K12" s="57"/>
      <c r="L12" s="57"/>
      <c r="M12" s="57"/>
    </row>
    <row r="13" spans="1:14" hidden="1" x14ac:dyDescent="0.25">
      <c r="A13" s="76" t="s">
        <v>104</v>
      </c>
      <c r="B13" s="248" t="s">
        <v>103</v>
      </c>
      <c r="C13" s="248"/>
      <c r="D13" s="248"/>
      <c r="E13" s="248"/>
      <c r="F13" s="45"/>
      <c r="G13" s="45"/>
      <c r="H13" s="248"/>
      <c r="I13" s="248"/>
      <c r="J13" s="57"/>
      <c r="K13" s="57"/>
      <c r="L13" s="57"/>
      <c r="M13" s="57"/>
    </row>
    <row r="14" spans="1:14" hidden="1" x14ac:dyDescent="0.25">
      <c r="A14" s="248"/>
      <c r="B14" s="248"/>
      <c r="C14" s="248"/>
      <c r="D14" s="248"/>
      <c r="E14" s="248"/>
      <c r="F14" s="45"/>
      <c r="G14" s="45"/>
      <c r="H14" s="248"/>
      <c r="I14" s="248"/>
      <c r="J14" s="57"/>
      <c r="K14" s="57"/>
      <c r="L14" s="57"/>
      <c r="M14" s="57"/>
    </row>
    <row r="15" spans="1:14" s="18" customFormat="1" ht="12.75" hidden="1" customHeight="1" x14ac:dyDescent="0.25">
      <c r="A15" s="76" t="s">
        <v>9</v>
      </c>
      <c r="B15" s="76" t="s">
        <v>91</v>
      </c>
      <c r="C15" s="76" t="s">
        <v>105</v>
      </c>
      <c r="D15" s="76" t="s">
        <v>106</v>
      </c>
      <c r="E15" s="119" t="s">
        <v>94</v>
      </c>
      <c r="F15" s="76" t="s">
        <v>95</v>
      </c>
      <c r="G15" s="76" t="s">
        <v>96</v>
      </c>
      <c r="H15" s="76" t="s">
        <v>107</v>
      </c>
      <c r="I15" s="248" t="s">
        <v>108</v>
      </c>
      <c r="J15"/>
      <c r="K15" s="248"/>
      <c r="L15" s="248"/>
      <c r="M15" s="248"/>
      <c r="N15" s="8"/>
    </row>
    <row r="16" spans="1:14" x14ac:dyDescent="0.25">
      <c r="A16" s="248" t="s">
        <v>109</v>
      </c>
      <c r="B16" s="248"/>
      <c r="C16" s="248"/>
      <c r="D16" s="248"/>
      <c r="E16" s="248"/>
      <c r="F16" s="248"/>
      <c r="G16" s="248"/>
      <c r="H16" s="248"/>
      <c r="I16" s="127"/>
      <c r="J16" s="124"/>
      <c r="K16" s="97"/>
      <c r="L16" s="97"/>
      <c r="M16" s="57"/>
    </row>
    <row r="17" spans="1:13" x14ac:dyDescent="0.25">
      <c r="A17"/>
      <c r="B17"/>
      <c r="C17"/>
      <c r="D17"/>
      <c r="E17"/>
      <c r="F17"/>
      <c r="G17"/>
      <c r="H17"/>
      <c r="I17"/>
      <c r="J17" s="124"/>
      <c r="K17" s="97"/>
      <c r="L17" s="97"/>
      <c r="M17" s="57"/>
    </row>
    <row r="18" spans="1:13" x14ac:dyDescent="0.25">
      <c r="A18"/>
      <c r="B18"/>
      <c r="C18"/>
      <c r="D18"/>
      <c r="E18"/>
      <c r="F18"/>
      <c r="G18"/>
      <c r="H18"/>
      <c r="I18"/>
      <c r="J18" s="124"/>
      <c r="K18" s="97"/>
      <c r="L18" s="97"/>
      <c r="M18" s="57"/>
    </row>
    <row r="19" spans="1:13" x14ac:dyDescent="0.25">
      <c r="A19"/>
      <c r="B19"/>
      <c r="C19"/>
      <c r="D19"/>
      <c r="E19"/>
      <c r="F19"/>
      <c r="G19"/>
      <c r="H19"/>
      <c r="I19"/>
      <c r="J19" s="124"/>
      <c r="K19" s="97"/>
      <c r="L19" s="97"/>
      <c r="M19" s="57"/>
    </row>
    <row r="20" spans="1:13" x14ac:dyDescent="0.25">
      <c r="A20"/>
      <c r="B20"/>
      <c r="C20"/>
      <c r="D20"/>
      <c r="E20"/>
      <c r="F20"/>
      <c r="G20"/>
      <c r="H20"/>
      <c r="I20"/>
      <c r="J20" s="124"/>
      <c r="K20" s="97"/>
      <c r="L20" s="97"/>
      <c r="M20" s="57"/>
    </row>
    <row r="21" spans="1:13" x14ac:dyDescent="0.25">
      <c r="A21"/>
      <c r="B21"/>
      <c r="C21"/>
      <c r="D21"/>
      <c r="E21"/>
      <c r="F21"/>
      <c r="G21"/>
      <c r="H21"/>
      <c r="I21"/>
      <c r="J21" s="124"/>
      <c r="K21" s="97"/>
      <c r="L21" s="97"/>
      <c r="M21" s="57"/>
    </row>
    <row r="22" spans="1:13" x14ac:dyDescent="0.25">
      <c r="A22"/>
      <c r="B22"/>
      <c r="C22"/>
      <c r="D22"/>
      <c r="E22"/>
      <c r="F22"/>
      <c r="G22"/>
      <c r="H22"/>
      <c r="I22"/>
      <c r="J22" s="124"/>
      <c r="K22" s="97"/>
      <c r="L22" s="97"/>
      <c r="M22" s="57"/>
    </row>
    <row r="23" spans="1:13" x14ac:dyDescent="0.25">
      <c r="A23"/>
      <c r="B23"/>
      <c r="C23"/>
      <c r="D23"/>
      <c r="E23"/>
      <c r="F23"/>
      <c r="G23"/>
      <c r="H23"/>
      <c r="I23"/>
      <c r="J23" s="124"/>
      <c r="K23" s="97"/>
      <c r="L23" s="97"/>
      <c r="M23" s="57"/>
    </row>
    <row r="24" spans="1:13" x14ac:dyDescent="0.25">
      <c r="A24"/>
      <c r="B24"/>
      <c r="C24"/>
      <c r="D24"/>
      <c r="E24"/>
      <c r="F24"/>
      <c r="G24"/>
      <c r="H24"/>
      <c r="I24"/>
      <c r="J24" s="97"/>
      <c r="K24" s="97"/>
      <c r="L24" s="97"/>
      <c r="M24" s="57"/>
    </row>
    <row r="25" spans="1:13" x14ac:dyDescent="0.25">
      <c r="A25"/>
      <c r="B25"/>
      <c r="C25"/>
      <c r="D25"/>
      <c r="E25"/>
      <c r="F25"/>
      <c r="G25"/>
      <c r="H25"/>
      <c r="I25"/>
      <c r="J25" s="97"/>
      <c r="K25" s="97"/>
      <c r="L25" s="97"/>
      <c r="M25" s="57"/>
    </row>
    <row r="26" spans="1:13" x14ac:dyDescent="0.25">
      <c r="A26" s="123"/>
      <c r="B26" s="123"/>
      <c r="C26" s="123"/>
      <c r="D26" s="123"/>
      <c r="E26" s="123"/>
      <c r="F26" s="123"/>
      <c r="G26" s="123"/>
      <c r="H26" s="123"/>
      <c r="I26" s="123"/>
      <c r="J26" s="97"/>
      <c r="K26" s="97"/>
      <c r="L26" s="97"/>
      <c r="M26" s="57"/>
    </row>
    <row r="27" spans="1:13" x14ac:dyDescent="0.25">
      <c r="A27" s="123"/>
      <c r="B27" s="123"/>
      <c r="C27" s="123"/>
      <c r="D27" s="123"/>
      <c r="E27" s="123"/>
      <c r="F27" s="123"/>
      <c r="G27" s="123"/>
      <c r="H27" s="123"/>
      <c r="I27" s="123"/>
      <c r="J27" s="97"/>
      <c r="K27" s="97"/>
      <c r="L27" s="97"/>
      <c r="M27" s="57"/>
    </row>
    <row r="28" spans="1:13" x14ac:dyDescent="0.25">
      <c r="A28" s="123"/>
      <c r="B28" s="123"/>
      <c r="C28" s="123"/>
      <c r="D28" s="123"/>
      <c r="E28" s="123"/>
      <c r="F28" s="123"/>
      <c r="G28" s="123"/>
      <c r="H28" s="123"/>
      <c r="I28" s="123"/>
      <c r="J28" s="98"/>
      <c r="K28" s="98"/>
      <c r="L28" s="98"/>
    </row>
    <row r="29" spans="1:13" x14ac:dyDescent="0.25">
      <c r="A29" s="123"/>
      <c r="B29" s="123"/>
      <c r="C29" s="123"/>
      <c r="D29" s="123"/>
      <c r="E29" s="123"/>
      <c r="F29" s="123"/>
      <c r="G29" s="123"/>
      <c r="H29" s="123"/>
      <c r="I29" s="123"/>
      <c r="J29" s="98"/>
      <c r="K29" s="98"/>
      <c r="L29" s="98"/>
    </row>
    <row r="30" spans="1:13" x14ac:dyDescent="0.25">
      <c r="A30" s="123"/>
      <c r="B30" s="123"/>
      <c r="C30" s="123"/>
      <c r="D30" s="123"/>
      <c r="E30" s="123"/>
      <c r="F30" s="123"/>
      <c r="G30" s="123"/>
      <c r="H30" s="123"/>
      <c r="I30" s="123"/>
      <c r="J30" s="98"/>
      <c r="K30" s="98"/>
      <c r="L30" s="98"/>
    </row>
    <row r="31" spans="1:13" x14ac:dyDescent="0.25">
      <c r="A31" s="123"/>
      <c r="B31" s="123"/>
      <c r="C31" s="123"/>
      <c r="D31" s="123"/>
      <c r="E31" s="123"/>
      <c r="F31" s="123"/>
      <c r="G31" s="123"/>
      <c r="H31" s="123"/>
      <c r="I31" s="123"/>
      <c r="J31" s="98"/>
      <c r="K31" s="98"/>
      <c r="L31" s="98"/>
    </row>
    <row r="32" spans="1:13" x14ac:dyDescent="0.25">
      <c r="A32"/>
      <c r="B32"/>
      <c r="C32"/>
      <c r="D32"/>
      <c r="E32"/>
      <c r="F32" s="3"/>
      <c r="G32"/>
      <c r="H32"/>
      <c r="I32"/>
    </row>
    <row r="33" spans="1:12" x14ac:dyDescent="0.25">
      <c r="A33"/>
      <c r="B33"/>
      <c r="C33"/>
      <c r="D33"/>
      <c r="E33"/>
      <c r="F33" s="3"/>
      <c r="G33"/>
      <c r="H33"/>
      <c r="I33"/>
    </row>
    <row r="34" spans="1:12" x14ac:dyDescent="0.25">
      <c r="A34"/>
      <c r="B34"/>
      <c r="C34"/>
      <c r="D34"/>
      <c r="E34"/>
      <c r="F34" s="3"/>
      <c r="G34"/>
      <c r="H34"/>
      <c r="I34"/>
    </row>
    <row r="35" spans="1:12" x14ac:dyDescent="0.25">
      <c r="A35" s="57"/>
      <c r="B35" s="57"/>
      <c r="C35" s="57"/>
      <c r="D35" s="57"/>
      <c r="E35" s="248"/>
      <c r="F35" s="248"/>
      <c r="G35" s="57"/>
      <c r="H35" s="57"/>
      <c r="I35" s="57"/>
      <c r="J35" s="89" t="s">
        <v>88</v>
      </c>
      <c r="K35" s="57"/>
      <c r="L35" s="57"/>
    </row>
    <row r="36" spans="1:12" ht="70.2" customHeight="1" x14ac:dyDescent="0.25">
      <c r="A36" s="57"/>
      <c r="C36" s="57"/>
      <c r="D36" s="57"/>
      <c r="E36" s="248"/>
      <c r="F36" s="248"/>
      <c r="G36" s="57"/>
      <c r="H36" s="57"/>
      <c r="I36" s="57"/>
      <c r="J36" s="385" t="s">
        <v>110</v>
      </c>
      <c r="K36" s="385"/>
      <c r="L36" s="385"/>
    </row>
    <row r="37" spans="1:12" ht="15.6" x14ac:dyDescent="0.25">
      <c r="A37" s="322" t="s">
        <v>111</v>
      </c>
      <c r="B37" s="322"/>
      <c r="C37" s="322"/>
      <c r="D37" s="322"/>
      <c r="E37" s="322"/>
      <c r="F37" s="322"/>
      <c r="G37" s="322"/>
      <c r="H37" s="322"/>
      <c r="I37" s="322"/>
      <c r="J37" s="247"/>
      <c r="K37" s="247"/>
      <c r="L37" s="247"/>
    </row>
    <row r="38" spans="1:12" ht="39.6" x14ac:dyDescent="0.25">
      <c r="A38" s="55" t="s">
        <v>9</v>
      </c>
      <c r="B38" s="55" t="s">
        <v>91</v>
      </c>
      <c r="C38" s="55" t="s">
        <v>92</v>
      </c>
      <c r="D38" s="55" t="s">
        <v>93</v>
      </c>
      <c r="E38" s="55" t="s">
        <v>94</v>
      </c>
      <c r="F38" s="55" t="s">
        <v>112</v>
      </c>
      <c r="G38" s="55" t="s">
        <v>96</v>
      </c>
      <c r="H38" s="55" t="s">
        <v>97</v>
      </c>
      <c r="I38" s="55" t="s">
        <v>98</v>
      </c>
      <c r="J38" s="95" t="s">
        <v>99</v>
      </c>
      <c r="K38" s="95" t="s">
        <v>100</v>
      </c>
      <c r="L38" s="95" t="s">
        <v>101</v>
      </c>
    </row>
    <row r="39" spans="1:12" ht="12.75" hidden="1" customHeight="1" x14ac:dyDescent="0.25">
      <c r="A39" s="76" t="s">
        <v>102</v>
      </c>
      <c r="B39" s="248" t="s">
        <v>103</v>
      </c>
      <c r="C39" s="248"/>
      <c r="D39" s="248"/>
      <c r="E39" s="248"/>
      <c r="F39" s="248"/>
      <c r="G39" s="248"/>
      <c r="H39" s="248"/>
      <c r="I39" s="248"/>
      <c r="J39" s="57"/>
      <c r="K39" s="57"/>
      <c r="L39" s="57"/>
    </row>
    <row r="40" spans="1:12" ht="12.75" hidden="1" customHeight="1" x14ac:dyDescent="0.25">
      <c r="A40" s="76" t="s">
        <v>113</v>
      </c>
      <c r="B40" s="248" t="s">
        <v>103</v>
      </c>
      <c r="C40" s="248"/>
      <c r="D40" s="248"/>
      <c r="E40" s="248"/>
      <c r="F40" s="248"/>
      <c r="G40" s="248"/>
      <c r="H40" s="248"/>
      <c r="I40" s="248"/>
      <c r="J40" s="57"/>
      <c r="K40" s="57"/>
      <c r="L40" s="57"/>
    </row>
    <row r="41" spans="1:12" ht="15.6" hidden="1" customHeight="1" x14ac:dyDescent="0.25">
      <c r="A41" s="248"/>
      <c r="B41" s="248"/>
      <c r="C41" s="248"/>
      <c r="D41" s="248"/>
      <c r="E41" s="248"/>
      <c r="F41" s="248"/>
      <c r="G41" s="248"/>
      <c r="H41" s="248"/>
      <c r="I41" s="248"/>
      <c r="J41" s="57"/>
      <c r="K41" s="57"/>
      <c r="L41" s="57"/>
    </row>
    <row r="42" spans="1:12" ht="12.75" hidden="1" customHeight="1" x14ac:dyDescent="0.25">
      <c r="A42" s="76" t="s">
        <v>9</v>
      </c>
      <c r="B42" s="76" t="s">
        <v>91</v>
      </c>
      <c r="C42" s="76" t="s">
        <v>105</v>
      </c>
      <c r="D42" s="76" t="s">
        <v>106</v>
      </c>
      <c r="E42" s="76" t="s">
        <v>94</v>
      </c>
      <c r="F42" s="76" t="s">
        <v>112</v>
      </c>
      <c r="G42" s="76" t="s">
        <v>96</v>
      </c>
      <c r="H42" s="76" t="s">
        <v>107</v>
      </c>
      <c r="I42" s="248" t="s">
        <v>108</v>
      </c>
      <c r="J42" s="248"/>
      <c r="K42" s="248"/>
      <c r="L42" s="248"/>
    </row>
    <row r="43" spans="1:12" x14ac:dyDescent="0.25">
      <c r="A43" s="248" t="s">
        <v>109</v>
      </c>
      <c r="B43" s="248"/>
      <c r="C43" s="248"/>
      <c r="D43" s="248"/>
      <c r="E43" s="248"/>
      <c r="F43" s="248"/>
      <c r="G43" s="248"/>
      <c r="H43" s="248"/>
      <c r="I43" s="127"/>
      <c r="J43" s="97"/>
      <c r="K43" s="97"/>
      <c r="L43" s="97"/>
    </row>
    <row r="44" spans="1:12" x14ac:dyDescent="0.25">
      <c r="A44"/>
      <c r="B44"/>
      <c r="C44"/>
      <c r="D44"/>
      <c r="E44"/>
      <c r="F44"/>
      <c r="G44"/>
      <c r="H44"/>
      <c r="I44"/>
      <c r="J44" s="97"/>
      <c r="K44" s="97"/>
      <c r="L44" s="97"/>
    </row>
    <row r="45" spans="1:12" x14ac:dyDescent="0.25">
      <c r="A45" s="3"/>
      <c r="B45" s="3"/>
      <c r="C45" s="3"/>
      <c r="D45" s="3"/>
      <c r="E45" s="3"/>
      <c r="F45" s="3"/>
      <c r="G45" s="3"/>
      <c r="H45" s="3"/>
      <c r="I45" s="3"/>
      <c r="J45" s="97"/>
      <c r="K45" s="97"/>
      <c r="L45" s="97"/>
    </row>
    <row r="46" spans="1:12" x14ac:dyDescent="0.25">
      <c r="A46" s="3"/>
      <c r="B46" s="3"/>
      <c r="C46" s="3"/>
      <c r="D46" s="3"/>
      <c r="E46" s="3"/>
      <c r="F46" s="3"/>
      <c r="G46" s="3"/>
      <c r="H46" s="3"/>
      <c r="I46" s="3"/>
      <c r="J46" s="97"/>
      <c r="K46" s="97"/>
      <c r="L46" s="97"/>
    </row>
    <row r="47" spans="1:12" x14ac:dyDescent="0.25">
      <c r="A47" s="3"/>
      <c r="B47" s="3"/>
      <c r="C47" s="3"/>
      <c r="D47" s="3"/>
      <c r="E47" s="3"/>
      <c r="F47" s="3"/>
      <c r="G47" s="3"/>
      <c r="H47" s="3"/>
      <c r="I47" s="3"/>
      <c r="J47" s="97"/>
      <c r="K47" s="97"/>
      <c r="L47" s="97"/>
    </row>
    <row r="48" spans="1:12" x14ac:dyDescent="0.25">
      <c r="A48" s="3"/>
      <c r="B48" s="3"/>
      <c r="C48" s="3"/>
      <c r="D48" s="3"/>
      <c r="E48" s="3"/>
      <c r="F48" s="3"/>
      <c r="G48" s="3"/>
      <c r="H48" s="3"/>
      <c r="I48" s="3"/>
      <c r="J48" s="97"/>
      <c r="K48" s="97"/>
      <c r="L48" s="97"/>
    </row>
    <row r="49" spans="1:12" x14ac:dyDescent="0.25">
      <c r="A49" s="3"/>
      <c r="B49" s="3"/>
      <c r="C49" s="3"/>
      <c r="D49" s="3"/>
      <c r="E49" s="3"/>
      <c r="F49" s="3"/>
      <c r="G49" s="3"/>
      <c r="H49" s="3"/>
      <c r="I49" s="3"/>
      <c r="J49" s="97"/>
      <c r="K49" s="97"/>
      <c r="L49" s="97"/>
    </row>
    <row r="50" spans="1:12" x14ac:dyDescent="0.25">
      <c r="A50" s="3"/>
      <c r="B50" s="3"/>
      <c r="C50" s="3"/>
      <c r="D50" s="3"/>
      <c r="E50" s="3"/>
      <c r="F50" s="3"/>
      <c r="G50" s="3"/>
      <c r="H50" s="3"/>
      <c r="I50" s="3"/>
      <c r="J50" s="97"/>
      <c r="K50" s="97"/>
      <c r="L50" s="97"/>
    </row>
    <row r="51" spans="1:12" x14ac:dyDescent="0.25">
      <c r="A51" s="123"/>
      <c r="B51" s="123"/>
      <c r="C51" s="123"/>
      <c r="D51" s="123"/>
      <c r="E51" s="123"/>
      <c r="F51" s="123"/>
      <c r="G51" s="123"/>
      <c r="H51" s="123"/>
      <c r="I51" s="123"/>
      <c r="J51" s="97"/>
      <c r="K51" s="97"/>
      <c r="L51" s="97"/>
    </row>
    <row r="52" spans="1:12" x14ac:dyDescent="0.25">
      <c r="A52" s="123"/>
      <c r="B52" s="123"/>
      <c r="C52" s="123"/>
      <c r="D52" s="123"/>
      <c r="E52" s="123"/>
      <c r="F52" s="123"/>
      <c r="G52" s="123"/>
      <c r="H52" s="123"/>
      <c r="I52" s="123"/>
      <c r="J52" s="97"/>
      <c r="K52" s="97"/>
      <c r="L52" s="97"/>
    </row>
    <row r="53" spans="1:12" x14ac:dyDescent="0.25">
      <c r="A53" s="123"/>
      <c r="B53" s="123"/>
      <c r="C53" s="123"/>
      <c r="D53" s="123"/>
      <c r="E53" s="123"/>
      <c r="F53" s="123"/>
      <c r="G53" s="123"/>
      <c r="H53" s="123"/>
      <c r="I53" s="123"/>
      <c r="J53" s="97"/>
      <c r="K53" s="97"/>
      <c r="L53" s="97"/>
    </row>
    <row r="54" spans="1:12" x14ac:dyDescent="0.25">
      <c r="A54" s="123"/>
      <c r="B54" s="123"/>
      <c r="C54" s="123"/>
      <c r="D54" s="123"/>
      <c r="E54" s="123"/>
      <c r="F54" s="123"/>
      <c r="G54" s="123"/>
      <c r="H54" s="123"/>
      <c r="I54" s="123"/>
      <c r="J54" s="97"/>
      <c r="K54" s="97"/>
      <c r="L54" s="97"/>
    </row>
    <row r="55" spans="1:12" x14ac:dyDescent="0.25">
      <c r="A55" s="123"/>
      <c r="B55" s="123"/>
      <c r="C55" s="123"/>
      <c r="D55" s="123"/>
      <c r="E55" s="123"/>
      <c r="F55" s="123"/>
      <c r="G55" s="123"/>
      <c r="H55" s="123"/>
      <c r="I55" s="123"/>
      <c r="J55" s="98"/>
      <c r="K55" s="98"/>
      <c r="L55" s="98"/>
    </row>
    <row r="56" spans="1:12" x14ac:dyDescent="0.25">
      <c r="A56" s="123"/>
      <c r="B56" s="123"/>
      <c r="C56" s="123"/>
      <c r="D56" s="123"/>
      <c r="E56" s="123"/>
      <c r="F56" s="123"/>
      <c r="G56" s="123"/>
      <c r="H56" s="123"/>
      <c r="I56" s="123"/>
      <c r="J56" s="98"/>
      <c r="K56" s="98"/>
      <c r="L56" s="98"/>
    </row>
    <row r="57" spans="1:12" x14ac:dyDescent="0.25">
      <c r="A57" s="123"/>
      <c r="B57" s="123"/>
      <c r="C57" s="123"/>
      <c r="D57" s="123"/>
      <c r="E57" s="123"/>
      <c r="F57" s="123"/>
      <c r="G57" s="123"/>
      <c r="H57" s="123"/>
      <c r="I57" s="123"/>
      <c r="J57" s="98"/>
      <c r="K57" s="98"/>
      <c r="L57" s="98"/>
    </row>
    <row r="58" spans="1:12" x14ac:dyDescent="0.25">
      <c r="A58" s="123"/>
      <c r="B58" s="123"/>
      <c r="C58" s="123"/>
      <c r="D58" s="123"/>
      <c r="E58" s="123"/>
      <c r="F58" s="123"/>
      <c r="G58" s="123"/>
      <c r="H58" s="123"/>
      <c r="I58" s="123"/>
      <c r="J58" s="98"/>
      <c r="K58" s="98"/>
      <c r="L58" s="98"/>
    </row>
    <row r="59" spans="1:12" x14ac:dyDescent="0.25">
      <c r="A59"/>
      <c r="B59"/>
      <c r="C59"/>
      <c r="D59"/>
      <c r="E59"/>
      <c r="F59" s="3"/>
      <c r="G59"/>
      <c r="H59"/>
      <c r="I59"/>
    </row>
    <row r="60" spans="1:12" x14ac:dyDescent="0.25">
      <c r="G60" s="18"/>
      <c r="H60" s="8"/>
    </row>
    <row r="61" spans="1:12" x14ac:dyDescent="0.25">
      <c r="G61" s="18"/>
      <c r="H61" s="8"/>
    </row>
    <row r="62" spans="1:12" x14ac:dyDescent="0.25">
      <c r="G62" s="18"/>
      <c r="H62" s="8"/>
    </row>
    <row r="63" spans="1:12" x14ac:dyDescent="0.25">
      <c r="G63" s="18"/>
      <c r="H63" s="8"/>
    </row>
  </sheetData>
  <sheetProtection selectLockedCells="1"/>
  <mergeCells count="6">
    <mergeCell ref="A10:I10"/>
    <mergeCell ref="A37:I37"/>
    <mergeCell ref="A1:I1"/>
    <mergeCell ref="D3:F3"/>
    <mergeCell ref="D4:F4"/>
    <mergeCell ref="D5:F5"/>
  </mergeCells>
  <printOptions horizontalCentered="1"/>
  <pageMargins left="0.25" right="0.25" top="0.75" bottom="0.75" header="0.3" footer="0.3"/>
  <pageSetup scale="53" fitToHeight="0" orientation="landscape" r:id="rId3"/>
  <headerFooter>
    <oddHeader>&amp;C&amp;"Arial,Bold"&amp;14Confidential QA Report
&amp;12COSD DMC-ODS Plan
Substance Use Disorder Services
Fiscal Year 26-27</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8586B-6EA5-4455-AD03-E6DAB7A85D79}">
  <sheetPr>
    <tabColor rgb="FFFFFF00"/>
    <pageSetUpPr fitToPage="1"/>
  </sheetPr>
  <dimension ref="A1:L105"/>
  <sheetViews>
    <sheetView view="pageBreakPreview" zoomScale="80" zoomScaleNormal="80" zoomScaleSheetLayoutView="80" workbookViewId="0">
      <selection activeCell="B2" sqref="B2"/>
    </sheetView>
  </sheetViews>
  <sheetFormatPr defaultColWidth="8.6640625" defaultRowHeight="14.4" x14ac:dyDescent="0.3"/>
  <cols>
    <col min="1" max="1" width="5.44140625" style="137" customWidth="1"/>
    <col min="2" max="2" width="12.6640625" style="146" customWidth="1"/>
    <col min="3" max="3" width="12.44140625" style="130" customWidth="1"/>
    <col min="4" max="4" width="13" style="130" customWidth="1"/>
    <col min="5" max="5" width="13.6640625" style="130" customWidth="1"/>
    <col min="6" max="6" width="15" style="130" customWidth="1"/>
    <col min="7" max="7" width="19.5546875" style="130" customWidth="1"/>
    <col min="8" max="8" width="23" style="130" customWidth="1"/>
    <col min="9" max="9" width="15.44140625" style="130" customWidth="1"/>
    <col min="10" max="10" width="23.44140625" style="130" customWidth="1"/>
    <col min="11" max="11" width="27.44140625" style="130" customWidth="1"/>
    <col min="12" max="12" width="41.33203125" style="130" customWidth="1"/>
    <col min="13" max="13" width="92.109375" style="130" customWidth="1"/>
    <col min="14" max="14" width="12.33203125" style="130" bestFit="1" customWidth="1"/>
    <col min="15" max="15" width="9.44140625" style="130" bestFit="1" customWidth="1"/>
    <col min="16" max="16" width="6.44140625" style="130" bestFit="1" customWidth="1"/>
    <col min="17" max="16384" width="8.6640625" style="130"/>
  </cols>
  <sheetData>
    <row r="1" spans="1:12" ht="30.9" customHeight="1" x14ac:dyDescent="0.3">
      <c r="A1" s="261" t="s">
        <v>114</v>
      </c>
      <c r="B1" s="262"/>
      <c r="C1" s="261" t="s">
        <v>115</v>
      </c>
      <c r="D1" s="263"/>
      <c r="E1" s="263"/>
      <c r="F1" s="263"/>
      <c r="G1" s="263"/>
      <c r="H1" s="262"/>
      <c r="I1" s="250" t="s">
        <v>116</v>
      </c>
      <c r="J1" s="129" t="s">
        <v>117</v>
      </c>
      <c r="K1" s="264" t="s">
        <v>118</v>
      </c>
      <c r="L1" s="265"/>
    </row>
    <row r="2" spans="1:12" ht="30.6" customHeight="1" x14ac:dyDescent="0.3">
      <c r="A2" s="131">
        <v>1</v>
      </c>
      <c r="B2" s="132"/>
      <c r="C2" s="256"/>
      <c r="D2" s="257"/>
      <c r="E2" s="257"/>
      <c r="F2" s="257"/>
      <c r="G2" s="257"/>
      <c r="H2" s="258"/>
      <c r="I2" s="133"/>
      <c r="J2" s="134"/>
      <c r="K2" s="256"/>
      <c r="L2" s="258"/>
    </row>
    <row r="3" spans="1:12" ht="30.6" customHeight="1" x14ac:dyDescent="0.3">
      <c r="A3" s="131">
        <v>2</v>
      </c>
      <c r="B3" s="132"/>
      <c r="C3" s="256"/>
      <c r="D3" s="257"/>
      <c r="E3" s="257"/>
      <c r="F3" s="257"/>
      <c r="G3" s="257"/>
      <c r="H3" s="258"/>
      <c r="I3" s="133"/>
      <c r="J3" s="135"/>
      <c r="K3" s="266"/>
      <c r="L3" s="267"/>
    </row>
    <row r="4" spans="1:12" ht="30.6" customHeight="1" x14ac:dyDescent="0.3">
      <c r="A4" s="131">
        <v>3</v>
      </c>
      <c r="B4" s="132"/>
      <c r="C4" s="256"/>
      <c r="D4" s="257"/>
      <c r="E4" s="257"/>
      <c r="F4" s="257"/>
      <c r="G4" s="257"/>
      <c r="H4" s="258"/>
      <c r="I4" s="136"/>
      <c r="J4" s="135"/>
      <c r="K4" s="266"/>
      <c r="L4" s="267"/>
    </row>
    <row r="5" spans="1:12" ht="30.6" customHeight="1" x14ac:dyDescent="0.3">
      <c r="A5" s="131">
        <v>4</v>
      </c>
      <c r="B5" s="132"/>
      <c r="C5" s="256"/>
      <c r="D5" s="257"/>
      <c r="E5" s="257"/>
      <c r="F5" s="257"/>
      <c r="G5" s="257"/>
      <c r="H5" s="258"/>
      <c r="I5" s="136"/>
      <c r="J5" s="135"/>
      <c r="K5" s="266"/>
      <c r="L5" s="267"/>
    </row>
    <row r="6" spans="1:12" ht="30.6" customHeight="1" x14ac:dyDescent="0.3">
      <c r="A6" s="131">
        <v>5</v>
      </c>
      <c r="B6" s="132"/>
      <c r="C6" s="256"/>
      <c r="D6" s="257"/>
      <c r="E6" s="257"/>
      <c r="F6" s="257"/>
      <c r="G6" s="257"/>
      <c r="H6" s="258"/>
      <c r="I6" s="136"/>
      <c r="J6" s="135"/>
      <c r="K6" s="266"/>
      <c r="L6" s="267"/>
    </row>
    <row r="7" spans="1:12" ht="30.6" customHeight="1" x14ac:dyDescent="0.3">
      <c r="A7" s="131">
        <v>6</v>
      </c>
      <c r="B7" s="132"/>
      <c r="C7" s="256"/>
      <c r="D7" s="257"/>
      <c r="E7" s="257"/>
      <c r="F7" s="257"/>
      <c r="G7" s="257"/>
      <c r="H7" s="258"/>
      <c r="I7" s="136"/>
      <c r="J7" s="135"/>
      <c r="K7" s="266"/>
      <c r="L7" s="267"/>
    </row>
    <row r="8" spans="1:12" ht="30.6" customHeight="1" x14ac:dyDescent="0.3">
      <c r="A8" s="131">
        <v>7</v>
      </c>
      <c r="B8" s="132"/>
      <c r="C8" s="256"/>
      <c r="D8" s="257"/>
      <c r="E8" s="257"/>
      <c r="F8" s="257"/>
      <c r="G8" s="257"/>
      <c r="H8" s="258"/>
      <c r="I8" s="136"/>
      <c r="J8" s="135"/>
      <c r="K8" s="266"/>
      <c r="L8" s="267"/>
    </row>
    <row r="9" spans="1:12" ht="30.6" customHeight="1" x14ac:dyDescent="0.3">
      <c r="A9" s="131">
        <v>8</v>
      </c>
      <c r="B9" s="132"/>
      <c r="C9" s="256"/>
      <c r="D9" s="257"/>
      <c r="E9" s="257"/>
      <c r="F9" s="257"/>
      <c r="G9" s="257"/>
      <c r="H9" s="258"/>
      <c r="I9" s="136"/>
      <c r="J9" s="135"/>
      <c r="K9" s="266"/>
      <c r="L9" s="267"/>
    </row>
    <row r="10" spans="1:12" ht="30.6" customHeight="1" x14ac:dyDescent="0.3">
      <c r="A10" s="131">
        <v>9</v>
      </c>
      <c r="B10" s="132"/>
      <c r="C10" s="256"/>
      <c r="D10" s="257"/>
      <c r="E10" s="257"/>
      <c r="F10" s="257"/>
      <c r="G10" s="257"/>
      <c r="H10" s="258"/>
      <c r="I10" s="136"/>
      <c r="J10" s="135"/>
      <c r="K10" s="266"/>
      <c r="L10" s="267"/>
    </row>
    <row r="11" spans="1:12" ht="30.6" customHeight="1" x14ac:dyDescent="0.3">
      <c r="A11" s="131">
        <v>10</v>
      </c>
      <c r="B11" s="132"/>
      <c r="C11" s="256"/>
      <c r="D11" s="257"/>
      <c r="E11" s="257"/>
      <c r="F11" s="257"/>
      <c r="G11" s="257"/>
      <c r="H11" s="258"/>
      <c r="I11" s="136"/>
      <c r="J11" s="135"/>
      <c r="K11" s="266"/>
      <c r="L11" s="267"/>
    </row>
    <row r="12" spans="1:12" x14ac:dyDescent="0.3">
      <c r="B12" s="130"/>
    </row>
    <row r="13" spans="1:12" ht="27.6" customHeight="1" x14ac:dyDescent="0.3">
      <c r="A13" s="261" t="s">
        <v>114</v>
      </c>
      <c r="B13" s="262"/>
      <c r="C13" s="270" t="s">
        <v>119</v>
      </c>
      <c r="D13" s="270"/>
      <c r="E13" s="270"/>
      <c r="F13" s="270"/>
      <c r="G13" s="270"/>
      <c r="H13" s="270"/>
      <c r="I13" s="250" t="s">
        <v>120</v>
      </c>
      <c r="J13" s="129" t="s">
        <v>121</v>
      </c>
      <c r="K13" s="271" t="s">
        <v>122</v>
      </c>
      <c r="L13" s="271"/>
    </row>
    <row r="14" spans="1:12" ht="30.6" customHeight="1" x14ac:dyDescent="0.3">
      <c r="A14" s="131">
        <v>1</v>
      </c>
      <c r="B14" s="132"/>
      <c r="C14" s="256"/>
      <c r="D14" s="257"/>
      <c r="E14" s="257"/>
      <c r="F14" s="257"/>
      <c r="G14" s="257"/>
      <c r="H14" s="258"/>
      <c r="I14" s="133"/>
      <c r="J14" s="138"/>
      <c r="K14" s="268"/>
      <c r="L14" s="269"/>
    </row>
    <row r="15" spans="1:12" ht="30.6" customHeight="1" x14ac:dyDescent="0.3">
      <c r="A15" s="131">
        <v>2</v>
      </c>
      <c r="B15" s="132"/>
      <c r="C15" s="256"/>
      <c r="D15" s="257"/>
      <c r="E15" s="257"/>
      <c r="F15" s="257"/>
      <c r="G15" s="257"/>
      <c r="H15" s="258"/>
      <c r="I15" s="139"/>
      <c r="J15" s="140"/>
      <c r="K15" s="266"/>
      <c r="L15" s="267"/>
    </row>
    <row r="16" spans="1:12" ht="30.6" customHeight="1" x14ac:dyDescent="0.3">
      <c r="A16" s="131">
        <v>3</v>
      </c>
      <c r="B16" s="132"/>
      <c r="C16" s="256"/>
      <c r="D16" s="257"/>
      <c r="E16" s="257"/>
      <c r="F16" s="257"/>
      <c r="G16" s="257"/>
      <c r="H16" s="258"/>
      <c r="I16" s="139"/>
      <c r="J16" s="140"/>
      <c r="K16" s="266"/>
      <c r="L16" s="267"/>
    </row>
    <row r="17" spans="1:12" ht="30.6" customHeight="1" x14ac:dyDescent="0.3">
      <c r="A17" s="131">
        <v>4</v>
      </c>
      <c r="B17" s="132"/>
      <c r="C17" s="256"/>
      <c r="D17" s="257"/>
      <c r="E17" s="257"/>
      <c r="F17" s="257"/>
      <c r="G17" s="257"/>
      <c r="H17" s="258"/>
      <c r="I17" s="139"/>
      <c r="J17" s="140"/>
      <c r="K17" s="266"/>
      <c r="L17" s="267"/>
    </row>
    <row r="18" spans="1:12" ht="30.6" customHeight="1" x14ac:dyDescent="0.3">
      <c r="A18" s="131">
        <v>5</v>
      </c>
      <c r="B18" s="132"/>
      <c r="C18" s="256"/>
      <c r="D18" s="257"/>
      <c r="E18" s="257"/>
      <c r="F18" s="257"/>
      <c r="G18" s="257"/>
      <c r="H18" s="258"/>
      <c r="I18" s="139"/>
      <c r="J18" s="140"/>
      <c r="K18" s="266"/>
      <c r="L18" s="267"/>
    </row>
    <row r="19" spans="1:12" ht="30.6" customHeight="1" x14ac:dyDescent="0.3">
      <c r="A19" s="131">
        <v>6</v>
      </c>
      <c r="B19" s="132"/>
      <c r="C19" s="256"/>
      <c r="D19" s="257"/>
      <c r="E19" s="257"/>
      <c r="F19" s="257"/>
      <c r="G19" s="257"/>
      <c r="H19" s="258"/>
      <c r="I19" s="139"/>
      <c r="J19" s="140"/>
      <c r="K19" s="266"/>
      <c r="L19" s="267"/>
    </row>
    <row r="20" spans="1:12" ht="30.6" customHeight="1" x14ac:dyDescent="0.3">
      <c r="A20" s="131">
        <v>7</v>
      </c>
      <c r="B20" s="132"/>
      <c r="C20" s="256"/>
      <c r="D20" s="257"/>
      <c r="E20" s="257"/>
      <c r="F20" s="257"/>
      <c r="G20" s="257"/>
      <c r="H20" s="258"/>
      <c r="I20" s="139"/>
      <c r="J20" s="140"/>
      <c r="K20" s="266"/>
      <c r="L20" s="267"/>
    </row>
    <row r="21" spans="1:12" ht="30.6" customHeight="1" x14ac:dyDescent="0.3">
      <c r="A21" s="131">
        <v>8</v>
      </c>
      <c r="B21" s="132"/>
      <c r="C21" s="256"/>
      <c r="D21" s="257"/>
      <c r="E21" s="257"/>
      <c r="F21" s="257"/>
      <c r="G21" s="257"/>
      <c r="H21" s="258"/>
      <c r="I21" s="139"/>
      <c r="J21" s="140"/>
      <c r="K21" s="266"/>
      <c r="L21" s="267"/>
    </row>
    <row r="22" spans="1:12" ht="30.6" customHeight="1" x14ac:dyDescent="0.3">
      <c r="A22" s="131">
        <v>9</v>
      </c>
      <c r="B22" s="132"/>
      <c r="C22" s="256"/>
      <c r="D22" s="257"/>
      <c r="E22" s="257"/>
      <c r="F22" s="257"/>
      <c r="G22" s="257"/>
      <c r="H22" s="258"/>
      <c r="I22" s="139"/>
      <c r="J22" s="140"/>
      <c r="K22" s="266"/>
      <c r="L22" s="267"/>
    </row>
    <row r="23" spans="1:12" ht="30.6" customHeight="1" x14ac:dyDescent="0.3">
      <c r="A23" s="131">
        <v>10</v>
      </c>
      <c r="B23" s="132"/>
      <c r="C23" s="256"/>
      <c r="D23" s="257"/>
      <c r="E23" s="257"/>
      <c r="F23" s="257"/>
      <c r="G23" s="257"/>
      <c r="H23" s="258"/>
      <c r="I23" s="139"/>
      <c r="J23" s="140"/>
      <c r="K23" s="266"/>
      <c r="L23" s="267"/>
    </row>
    <row r="24" spans="1:12" ht="12.9" customHeight="1" x14ac:dyDescent="0.3">
      <c r="A24" s="141"/>
      <c r="B24" s="142"/>
      <c r="C24" s="142"/>
      <c r="D24" s="142"/>
      <c r="E24" s="142"/>
      <c r="F24" s="142"/>
      <c r="G24" s="142"/>
      <c r="H24" s="143"/>
      <c r="I24" s="143"/>
      <c r="J24" s="143"/>
      <c r="K24" s="143"/>
      <c r="L24" s="143"/>
    </row>
    <row r="25" spans="1:12" ht="29.1" customHeight="1" x14ac:dyDescent="0.3">
      <c r="A25" s="261" t="s">
        <v>114</v>
      </c>
      <c r="B25" s="262"/>
      <c r="C25" s="261" t="s">
        <v>123</v>
      </c>
      <c r="D25" s="263"/>
      <c r="E25" s="263"/>
      <c r="F25" s="263"/>
      <c r="G25" s="263"/>
      <c r="H25" s="262"/>
      <c r="I25" s="250" t="s">
        <v>124</v>
      </c>
      <c r="J25" s="250" t="s">
        <v>125</v>
      </c>
      <c r="K25" s="264" t="s">
        <v>126</v>
      </c>
      <c r="L25" s="265"/>
    </row>
    <row r="26" spans="1:12" ht="30.6" customHeight="1" x14ac:dyDescent="0.3">
      <c r="A26" s="131">
        <v>1</v>
      </c>
      <c r="B26" s="144"/>
      <c r="C26" s="256"/>
      <c r="D26" s="257"/>
      <c r="E26" s="257"/>
      <c r="F26" s="257"/>
      <c r="G26" s="257"/>
      <c r="H26" s="258"/>
      <c r="I26" s="134"/>
      <c r="J26" s="134"/>
      <c r="K26" s="256"/>
      <c r="L26" s="258"/>
    </row>
    <row r="27" spans="1:12" ht="30.6" customHeight="1" x14ac:dyDescent="0.3">
      <c r="A27" s="131">
        <v>2</v>
      </c>
      <c r="B27" s="144"/>
      <c r="C27" s="256"/>
      <c r="D27" s="257"/>
      <c r="E27" s="257"/>
      <c r="F27" s="257"/>
      <c r="G27" s="257"/>
      <c r="H27" s="258"/>
      <c r="I27" s="145"/>
      <c r="J27" s="145"/>
      <c r="K27" s="259"/>
      <c r="L27" s="260"/>
    </row>
    <row r="28" spans="1:12" ht="30.6" customHeight="1" x14ac:dyDescent="0.3">
      <c r="A28" s="131">
        <v>3</v>
      </c>
      <c r="B28" s="144"/>
      <c r="C28" s="256"/>
      <c r="D28" s="257"/>
      <c r="E28" s="257"/>
      <c r="F28" s="257"/>
      <c r="G28" s="257"/>
      <c r="H28" s="258"/>
      <c r="I28" s="145"/>
      <c r="J28" s="145"/>
      <c r="K28" s="259"/>
      <c r="L28" s="260"/>
    </row>
    <row r="29" spans="1:12" ht="30.6" customHeight="1" x14ac:dyDescent="0.3">
      <c r="A29" s="131">
        <v>4</v>
      </c>
      <c r="B29" s="144"/>
      <c r="C29" s="256"/>
      <c r="D29" s="257"/>
      <c r="E29" s="257"/>
      <c r="F29" s="257"/>
      <c r="G29" s="257"/>
      <c r="H29" s="258"/>
      <c r="I29" s="145"/>
      <c r="J29" s="145"/>
      <c r="K29" s="259"/>
      <c r="L29" s="260"/>
    </row>
    <row r="30" spans="1:12" ht="30.6" customHeight="1" x14ac:dyDescent="0.3">
      <c r="A30" s="131">
        <v>5</v>
      </c>
      <c r="B30" s="144"/>
      <c r="C30" s="256"/>
      <c r="D30" s="257"/>
      <c r="E30" s="257"/>
      <c r="F30" s="257"/>
      <c r="G30" s="257"/>
      <c r="H30" s="258"/>
      <c r="I30" s="145"/>
      <c r="J30" s="145"/>
      <c r="K30" s="259"/>
      <c r="L30" s="260"/>
    </row>
    <row r="31" spans="1:12" ht="30.6" customHeight="1" x14ac:dyDescent="0.3">
      <c r="A31" s="131">
        <v>6</v>
      </c>
      <c r="B31" s="144"/>
      <c r="C31" s="256"/>
      <c r="D31" s="257"/>
      <c r="E31" s="257"/>
      <c r="F31" s="257"/>
      <c r="G31" s="257"/>
      <c r="H31" s="258"/>
      <c r="I31" s="145"/>
      <c r="J31" s="145"/>
      <c r="K31" s="259"/>
      <c r="L31" s="260"/>
    </row>
    <row r="32" spans="1:12" ht="30.6" customHeight="1" x14ac:dyDescent="0.3">
      <c r="A32" s="131">
        <v>7</v>
      </c>
      <c r="B32" s="144"/>
      <c r="C32" s="256"/>
      <c r="D32" s="257"/>
      <c r="E32" s="257"/>
      <c r="F32" s="257"/>
      <c r="G32" s="257"/>
      <c r="H32" s="258"/>
      <c r="I32" s="145"/>
      <c r="J32" s="145"/>
      <c r="K32" s="259"/>
      <c r="L32" s="260"/>
    </row>
    <row r="33" spans="1:12" ht="30.6" customHeight="1" x14ac:dyDescent="0.3">
      <c r="A33" s="131">
        <v>8</v>
      </c>
      <c r="B33" s="144"/>
      <c r="C33" s="256"/>
      <c r="D33" s="257"/>
      <c r="E33" s="257"/>
      <c r="F33" s="257"/>
      <c r="G33" s="257"/>
      <c r="H33" s="258"/>
      <c r="I33" s="145"/>
      <c r="J33" s="145"/>
      <c r="K33" s="259"/>
      <c r="L33" s="260"/>
    </row>
    <row r="34" spans="1:12" ht="30.6" customHeight="1" x14ac:dyDescent="0.3">
      <c r="A34" s="131">
        <v>9</v>
      </c>
      <c r="B34" s="144"/>
      <c r="C34" s="256"/>
      <c r="D34" s="257"/>
      <c r="E34" s="257"/>
      <c r="F34" s="257"/>
      <c r="G34" s="257"/>
      <c r="H34" s="258"/>
      <c r="I34" s="145"/>
      <c r="J34" s="145"/>
      <c r="K34" s="259"/>
      <c r="L34" s="260"/>
    </row>
    <row r="35" spans="1:12" ht="30.6" customHeight="1" x14ac:dyDescent="0.3">
      <c r="A35" s="131">
        <v>10</v>
      </c>
      <c r="B35" s="144"/>
      <c r="C35" s="256"/>
      <c r="D35" s="257"/>
      <c r="E35" s="257"/>
      <c r="F35" s="257"/>
      <c r="G35" s="257"/>
      <c r="H35" s="258"/>
      <c r="I35" s="145"/>
      <c r="J35" s="145"/>
      <c r="K35" s="259"/>
      <c r="L35" s="260"/>
    </row>
    <row r="36" spans="1:12" x14ac:dyDescent="0.3">
      <c r="C36" s="146"/>
      <c r="D36" s="146"/>
      <c r="E36" s="146"/>
      <c r="F36" s="146"/>
      <c r="G36" s="146"/>
      <c r="H36" s="146"/>
      <c r="I36" s="146"/>
      <c r="J36" s="146"/>
      <c r="K36" s="146"/>
    </row>
    <row r="37" spans="1:12" x14ac:dyDescent="0.3">
      <c r="C37" s="146"/>
      <c r="D37" s="146"/>
      <c r="E37" s="146"/>
      <c r="F37" s="146"/>
      <c r="G37" s="146"/>
      <c r="H37" s="146"/>
      <c r="I37" s="146"/>
      <c r="J37" s="146"/>
      <c r="K37" s="146"/>
    </row>
    <row r="38" spans="1:12" x14ac:dyDescent="0.3">
      <c r="C38" s="146"/>
      <c r="D38" s="146"/>
      <c r="E38" s="146"/>
      <c r="F38" s="146"/>
      <c r="G38" s="146"/>
      <c r="H38" s="146"/>
      <c r="I38" s="146"/>
      <c r="J38" s="146"/>
      <c r="K38" s="146"/>
    </row>
    <row r="39" spans="1:12" x14ac:dyDescent="0.3">
      <c r="C39" s="146"/>
      <c r="D39" s="146"/>
      <c r="E39" s="146"/>
      <c r="F39" s="146"/>
      <c r="G39" s="146"/>
      <c r="H39" s="146"/>
      <c r="I39" s="146"/>
      <c r="J39" s="146"/>
      <c r="K39" s="146"/>
    </row>
    <row r="40" spans="1:12" x14ac:dyDescent="0.3">
      <c r="C40" s="146"/>
      <c r="D40" s="146"/>
      <c r="E40" s="146"/>
      <c r="F40" s="146"/>
      <c r="G40" s="146"/>
      <c r="H40" s="146"/>
      <c r="I40" s="146"/>
      <c r="J40" s="146"/>
      <c r="K40" s="146"/>
    </row>
    <row r="41" spans="1:12" x14ac:dyDescent="0.3">
      <c r="C41" s="146"/>
      <c r="D41" s="146"/>
      <c r="E41" s="146"/>
      <c r="F41" s="146"/>
      <c r="G41" s="146"/>
      <c r="H41" s="146"/>
      <c r="I41" s="146"/>
      <c r="J41" s="146"/>
      <c r="K41" s="146"/>
    </row>
    <row r="42" spans="1:12" x14ac:dyDescent="0.3">
      <c r="C42" s="146"/>
      <c r="D42" s="146"/>
      <c r="E42" s="146"/>
      <c r="F42" s="146"/>
      <c r="G42" s="146"/>
      <c r="H42" s="146"/>
      <c r="I42" s="146"/>
      <c r="J42" s="146"/>
      <c r="K42" s="146"/>
    </row>
    <row r="43" spans="1:12" x14ac:dyDescent="0.3">
      <c r="C43" s="146"/>
      <c r="D43" s="146"/>
      <c r="E43" s="146"/>
      <c r="F43" s="146"/>
      <c r="G43" s="146"/>
      <c r="H43" s="146"/>
      <c r="I43" s="146"/>
      <c r="J43" s="146"/>
      <c r="K43" s="146"/>
    </row>
    <row r="44" spans="1:12" x14ac:dyDescent="0.3">
      <c r="C44" s="146"/>
      <c r="D44" s="146"/>
      <c r="E44" s="146"/>
      <c r="F44" s="146"/>
      <c r="G44" s="146"/>
      <c r="H44" s="146"/>
      <c r="I44" s="146"/>
      <c r="J44" s="146"/>
      <c r="K44" s="146"/>
    </row>
    <row r="45" spans="1:12" x14ac:dyDescent="0.3">
      <c r="C45" s="146"/>
      <c r="D45" s="146"/>
      <c r="E45" s="146"/>
      <c r="F45" s="146"/>
      <c r="G45" s="146"/>
      <c r="H45" s="146"/>
      <c r="I45" s="146"/>
      <c r="J45" s="146"/>
      <c r="K45" s="146"/>
    </row>
    <row r="46" spans="1:12" x14ac:dyDescent="0.3">
      <c r="C46" s="146"/>
      <c r="D46" s="146"/>
      <c r="E46" s="146"/>
      <c r="F46" s="146"/>
      <c r="G46" s="146"/>
      <c r="H46" s="146"/>
      <c r="I46" s="146"/>
      <c r="J46" s="146"/>
      <c r="K46" s="146"/>
    </row>
    <row r="47" spans="1:12" x14ac:dyDescent="0.3">
      <c r="C47" s="146"/>
      <c r="D47" s="146"/>
      <c r="E47" s="146"/>
      <c r="F47" s="146"/>
      <c r="G47" s="146"/>
      <c r="H47" s="146"/>
      <c r="I47" s="146"/>
      <c r="J47" s="146"/>
      <c r="K47" s="146"/>
    </row>
    <row r="48" spans="1:12" x14ac:dyDescent="0.3">
      <c r="C48" s="146"/>
      <c r="D48" s="146"/>
      <c r="E48" s="146"/>
      <c r="F48" s="146"/>
      <c r="G48" s="146"/>
      <c r="H48" s="146"/>
      <c r="I48" s="146"/>
      <c r="J48" s="146"/>
      <c r="K48" s="146"/>
    </row>
    <row r="49" spans="3:11" x14ac:dyDescent="0.3">
      <c r="C49" s="146"/>
      <c r="D49" s="146"/>
      <c r="E49" s="146"/>
      <c r="F49" s="146"/>
      <c r="G49" s="146"/>
      <c r="H49" s="146"/>
      <c r="I49" s="146"/>
      <c r="J49" s="146"/>
      <c r="K49" s="146"/>
    </row>
    <row r="50" spans="3:11" x14ac:dyDescent="0.3">
      <c r="C50" s="146"/>
      <c r="D50" s="146"/>
      <c r="E50" s="146"/>
      <c r="F50" s="146"/>
      <c r="G50" s="146"/>
      <c r="H50" s="146"/>
      <c r="I50" s="146"/>
      <c r="J50" s="146"/>
      <c r="K50" s="146"/>
    </row>
    <row r="51" spans="3:11" x14ac:dyDescent="0.3">
      <c r="C51" s="146"/>
      <c r="D51" s="146"/>
      <c r="E51" s="146"/>
      <c r="F51" s="146"/>
      <c r="G51" s="146"/>
      <c r="H51" s="146"/>
      <c r="I51" s="146"/>
      <c r="J51" s="146"/>
      <c r="K51" s="146"/>
    </row>
    <row r="52" spans="3:11" x14ac:dyDescent="0.3">
      <c r="C52" s="146"/>
      <c r="D52" s="146"/>
      <c r="E52" s="146"/>
      <c r="F52" s="146"/>
      <c r="G52" s="146"/>
      <c r="H52" s="146"/>
      <c r="I52" s="146"/>
      <c r="J52" s="146"/>
      <c r="K52" s="146"/>
    </row>
    <row r="53" spans="3:11" x14ac:dyDescent="0.3">
      <c r="C53" s="146"/>
      <c r="D53" s="146"/>
      <c r="E53" s="146"/>
      <c r="F53" s="146"/>
      <c r="G53" s="146"/>
      <c r="H53" s="146"/>
      <c r="I53" s="146"/>
      <c r="J53" s="146"/>
      <c r="K53" s="146"/>
    </row>
    <row r="54" spans="3:11" x14ac:dyDescent="0.3">
      <c r="C54" s="146"/>
      <c r="D54" s="146"/>
      <c r="E54" s="146"/>
      <c r="F54" s="146"/>
      <c r="G54" s="146"/>
      <c r="H54" s="146"/>
      <c r="I54" s="146"/>
      <c r="J54" s="146"/>
      <c r="K54" s="146"/>
    </row>
    <row r="55" spans="3:11" x14ac:dyDescent="0.3">
      <c r="C55" s="146"/>
      <c r="D55" s="146"/>
      <c r="E55" s="146"/>
      <c r="F55" s="146"/>
      <c r="G55" s="146"/>
      <c r="H55" s="146"/>
      <c r="I55" s="146"/>
      <c r="J55" s="146"/>
      <c r="K55" s="146"/>
    </row>
    <row r="56" spans="3:11" x14ac:dyDescent="0.3">
      <c r="C56" s="146"/>
      <c r="D56" s="146"/>
      <c r="E56" s="146"/>
      <c r="F56" s="146"/>
      <c r="G56" s="146"/>
      <c r="H56" s="146"/>
      <c r="I56" s="146"/>
      <c r="J56" s="146"/>
      <c r="K56" s="146"/>
    </row>
    <row r="57" spans="3:11" x14ac:dyDescent="0.3">
      <c r="C57" s="146"/>
      <c r="D57" s="146"/>
      <c r="E57" s="146"/>
      <c r="F57" s="146"/>
      <c r="G57" s="146"/>
      <c r="H57" s="146"/>
      <c r="I57" s="146"/>
      <c r="J57" s="146"/>
      <c r="K57" s="146"/>
    </row>
    <row r="58" spans="3:11" x14ac:dyDescent="0.3">
      <c r="C58" s="146"/>
      <c r="D58" s="146"/>
      <c r="E58" s="146"/>
      <c r="F58" s="146"/>
      <c r="G58" s="146"/>
      <c r="H58" s="146"/>
      <c r="I58" s="146"/>
      <c r="J58" s="146"/>
      <c r="K58" s="146"/>
    </row>
    <row r="59" spans="3:11" x14ac:dyDescent="0.3">
      <c r="C59" s="146"/>
      <c r="D59" s="146"/>
      <c r="E59" s="146"/>
      <c r="F59" s="146"/>
      <c r="G59" s="146"/>
      <c r="H59" s="146"/>
      <c r="I59" s="146"/>
      <c r="J59" s="146"/>
      <c r="K59" s="146"/>
    </row>
    <row r="60" spans="3:11" x14ac:dyDescent="0.3">
      <c r="C60" s="146"/>
      <c r="D60" s="146"/>
      <c r="E60" s="146"/>
      <c r="F60" s="146"/>
      <c r="G60" s="146"/>
      <c r="H60" s="146"/>
      <c r="I60" s="146"/>
      <c r="J60" s="146"/>
      <c r="K60" s="146"/>
    </row>
    <row r="61" spans="3:11" x14ac:dyDescent="0.3">
      <c r="C61" s="146"/>
      <c r="D61" s="146"/>
      <c r="E61" s="146"/>
      <c r="F61" s="146"/>
      <c r="G61" s="146"/>
      <c r="H61" s="146"/>
      <c r="I61" s="146"/>
      <c r="J61" s="146"/>
      <c r="K61" s="146"/>
    </row>
    <row r="62" spans="3:11" x14ac:dyDescent="0.3">
      <c r="C62" s="146"/>
      <c r="D62" s="146"/>
      <c r="E62" s="146"/>
      <c r="F62" s="146"/>
      <c r="G62" s="146"/>
      <c r="H62" s="146"/>
      <c r="I62" s="146"/>
      <c r="J62" s="146"/>
      <c r="K62" s="146"/>
    </row>
    <row r="63" spans="3:11" x14ac:dyDescent="0.3">
      <c r="C63" s="146"/>
      <c r="D63" s="146"/>
      <c r="E63" s="146"/>
      <c r="F63" s="146"/>
      <c r="G63" s="146"/>
      <c r="H63" s="146"/>
      <c r="I63" s="146"/>
      <c r="J63" s="146"/>
      <c r="K63" s="146"/>
    </row>
    <row r="64" spans="3:11" x14ac:dyDescent="0.3">
      <c r="C64" s="146"/>
      <c r="D64" s="146"/>
      <c r="E64" s="146"/>
      <c r="F64" s="146"/>
      <c r="G64" s="146"/>
      <c r="H64" s="146"/>
      <c r="I64" s="146"/>
      <c r="J64" s="146"/>
      <c r="K64" s="146"/>
    </row>
    <row r="65" spans="3:11" x14ac:dyDescent="0.3">
      <c r="C65" s="146"/>
      <c r="D65" s="146"/>
      <c r="E65" s="146"/>
      <c r="F65" s="146"/>
      <c r="G65" s="146"/>
      <c r="H65" s="146"/>
      <c r="I65" s="146"/>
      <c r="J65" s="146"/>
      <c r="K65" s="146"/>
    </row>
    <row r="66" spans="3:11" x14ac:dyDescent="0.3">
      <c r="C66" s="146"/>
      <c r="D66" s="146"/>
      <c r="E66" s="146"/>
      <c r="F66" s="146"/>
      <c r="G66" s="146"/>
      <c r="H66" s="146"/>
      <c r="I66" s="146"/>
      <c r="J66" s="146"/>
      <c r="K66" s="146"/>
    </row>
    <row r="67" spans="3:11" x14ac:dyDescent="0.3">
      <c r="C67" s="146"/>
      <c r="D67" s="146"/>
      <c r="E67" s="146"/>
      <c r="F67" s="146"/>
      <c r="G67" s="146"/>
      <c r="H67" s="146"/>
      <c r="I67" s="146"/>
      <c r="J67" s="146"/>
      <c r="K67" s="146"/>
    </row>
    <row r="68" spans="3:11" x14ac:dyDescent="0.3">
      <c r="C68" s="146"/>
      <c r="D68" s="146"/>
      <c r="E68" s="146"/>
      <c r="F68" s="146"/>
      <c r="G68" s="146"/>
      <c r="H68" s="146"/>
      <c r="I68" s="146"/>
      <c r="J68" s="146"/>
      <c r="K68" s="146"/>
    </row>
    <row r="69" spans="3:11" x14ac:dyDescent="0.3">
      <c r="C69" s="146"/>
      <c r="D69" s="146"/>
      <c r="E69" s="146"/>
      <c r="F69" s="146"/>
      <c r="G69" s="146"/>
      <c r="H69" s="146"/>
      <c r="I69" s="146"/>
      <c r="J69" s="146"/>
      <c r="K69" s="146"/>
    </row>
    <row r="70" spans="3:11" x14ac:dyDescent="0.3">
      <c r="C70" s="146"/>
      <c r="D70" s="146"/>
      <c r="E70" s="146"/>
      <c r="F70" s="146"/>
      <c r="G70" s="146"/>
      <c r="H70" s="146"/>
      <c r="I70" s="146"/>
      <c r="J70" s="146"/>
      <c r="K70" s="146"/>
    </row>
    <row r="71" spans="3:11" x14ac:dyDescent="0.3">
      <c r="C71" s="146"/>
      <c r="D71" s="146"/>
      <c r="E71" s="146"/>
      <c r="F71" s="146"/>
      <c r="G71" s="146"/>
      <c r="H71" s="146"/>
      <c r="I71" s="146"/>
      <c r="J71" s="146"/>
      <c r="K71" s="146"/>
    </row>
    <row r="72" spans="3:11" x14ac:dyDescent="0.3">
      <c r="C72" s="146"/>
      <c r="D72" s="146"/>
      <c r="E72" s="146"/>
      <c r="F72" s="146"/>
      <c r="G72" s="146"/>
      <c r="H72" s="146"/>
      <c r="I72" s="146"/>
      <c r="J72" s="146"/>
      <c r="K72" s="146"/>
    </row>
    <row r="73" spans="3:11" x14ac:dyDescent="0.3">
      <c r="C73" s="146"/>
      <c r="D73" s="146"/>
      <c r="E73" s="146"/>
      <c r="F73" s="146"/>
      <c r="G73" s="146"/>
      <c r="H73" s="146"/>
      <c r="I73" s="146"/>
      <c r="J73" s="146"/>
      <c r="K73" s="146"/>
    </row>
    <row r="74" spans="3:11" x14ac:dyDescent="0.3">
      <c r="C74" s="146"/>
      <c r="D74" s="146"/>
      <c r="E74" s="146"/>
      <c r="F74" s="146"/>
      <c r="G74" s="146"/>
      <c r="H74" s="146"/>
      <c r="I74" s="146"/>
      <c r="J74" s="146"/>
      <c r="K74" s="146"/>
    </row>
    <row r="75" spans="3:11" x14ac:dyDescent="0.3">
      <c r="C75" s="146"/>
      <c r="D75" s="146"/>
      <c r="E75" s="146"/>
      <c r="F75" s="146"/>
      <c r="G75" s="146"/>
      <c r="H75" s="146"/>
      <c r="I75" s="146"/>
      <c r="J75" s="146"/>
      <c r="K75" s="146"/>
    </row>
    <row r="76" spans="3:11" x14ac:dyDescent="0.3">
      <c r="C76" s="146"/>
      <c r="D76" s="146"/>
      <c r="E76" s="146"/>
      <c r="F76" s="146"/>
      <c r="G76" s="146"/>
      <c r="H76" s="146"/>
      <c r="I76" s="146"/>
      <c r="J76" s="146"/>
      <c r="K76" s="146"/>
    </row>
    <row r="77" spans="3:11" x14ac:dyDescent="0.3">
      <c r="C77" s="146"/>
      <c r="D77" s="146"/>
      <c r="E77" s="146"/>
      <c r="F77" s="146"/>
      <c r="G77" s="146"/>
      <c r="H77" s="146"/>
      <c r="I77" s="146"/>
      <c r="J77" s="146"/>
      <c r="K77" s="146"/>
    </row>
    <row r="78" spans="3:11" x14ac:dyDescent="0.3">
      <c r="C78" s="146"/>
      <c r="D78" s="146"/>
      <c r="E78" s="146"/>
      <c r="F78" s="146"/>
      <c r="G78" s="146"/>
      <c r="H78" s="146"/>
      <c r="I78" s="146"/>
      <c r="J78" s="146"/>
      <c r="K78" s="146"/>
    </row>
    <row r="79" spans="3:11" x14ac:dyDescent="0.3">
      <c r="C79" s="146"/>
      <c r="D79" s="146"/>
      <c r="E79" s="146"/>
      <c r="F79" s="146"/>
      <c r="G79" s="146"/>
      <c r="H79" s="146"/>
      <c r="I79" s="146"/>
      <c r="J79" s="146"/>
      <c r="K79" s="146"/>
    </row>
    <row r="80" spans="3:11" x14ac:dyDescent="0.3">
      <c r="C80" s="146"/>
      <c r="D80" s="146"/>
      <c r="E80" s="146"/>
      <c r="F80" s="146"/>
      <c r="G80" s="146"/>
      <c r="H80" s="146"/>
      <c r="I80" s="146"/>
      <c r="J80" s="146"/>
      <c r="K80" s="146"/>
    </row>
    <row r="81" spans="3:11" x14ac:dyDescent="0.3">
      <c r="C81" s="146"/>
      <c r="D81" s="146"/>
      <c r="E81" s="146"/>
      <c r="F81" s="146"/>
      <c r="G81" s="146"/>
      <c r="H81" s="146"/>
      <c r="I81" s="146"/>
      <c r="J81" s="146"/>
      <c r="K81" s="146"/>
    </row>
    <row r="82" spans="3:11" x14ac:dyDescent="0.3">
      <c r="C82" s="146"/>
      <c r="D82" s="146"/>
      <c r="E82" s="146"/>
      <c r="F82" s="146"/>
      <c r="G82" s="146"/>
      <c r="H82" s="146"/>
      <c r="I82" s="146"/>
      <c r="J82" s="146"/>
      <c r="K82" s="146"/>
    </row>
    <row r="83" spans="3:11" x14ac:dyDescent="0.3">
      <c r="C83" s="146"/>
      <c r="D83" s="146"/>
      <c r="E83" s="146"/>
      <c r="F83" s="146"/>
      <c r="G83" s="146"/>
      <c r="H83" s="146"/>
      <c r="I83" s="146"/>
      <c r="J83" s="146"/>
      <c r="K83" s="146"/>
    </row>
    <row r="84" spans="3:11" x14ac:dyDescent="0.3">
      <c r="C84" s="146"/>
      <c r="D84" s="146"/>
      <c r="E84" s="146"/>
      <c r="F84" s="146"/>
      <c r="G84" s="146"/>
      <c r="H84" s="146"/>
      <c r="I84" s="146"/>
      <c r="J84" s="146"/>
      <c r="K84" s="146"/>
    </row>
    <row r="85" spans="3:11" x14ac:dyDescent="0.3">
      <c r="C85" s="146"/>
      <c r="D85" s="146"/>
      <c r="E85" s="146"/>
      <c r="F85" s="146"/>
      <c r="G85" s="146"/>
      <c r="H85" s="146"/>
      <c r="I85" s="146"/>
      <c r="J85" s="146"/>
      <c r="K85" s="146"/>
    </row>
    <row r="86" spans="3:11" x14ac:dyDescent="0.3">
      <c r="C86" s="146"/>
      <c r="D86" s="146"/>
      <c r="E86" s="146"/>
      <c r="F86" s="146"/>
      <c r="G86" s="146"/>
      <c r="H86" s="146"/>
      <c r="I86" s="146"/>
      <c r="J86" s="146"/>
      <c r="K86" s="146"/>
    </row>
    <row r="87" spans="3:11" x14ac:dyDescent="0.3">
      <c r="C87" s="146"/>
      <c r="D87" s="146"/>
      <c r="E87" s="146"/>
      <c r="F87" s="146"/>
      <c r="G87" s="146"/>
      <c r="H87" s="146"/>
      <c r="I87" s="146"/>
      <c r="J87" s="146"/>
      <c r="K87" s="146"/>
    </row>
    <row r="88" spans="3:11" x14ac:dyDescent="0.3">
      <c r="C88" s="146"/>
      <c r="D88" s="146"/>
      <c r="E88" s="146"/>
      <c r="F88" s="146"/>
      <c r="G88" s="146"/>
      <c r="H88" s="146"/>
      <c r="I88" s="146"/>
      <c r="J88" s="146"/>
      <c r="K88" s="146"/>
    </row>
    <row r="89" spans="3:11" x14ac:dyDescent="0.3">
      <c r="C89" s="146"/>
      <c r="D89" s="146"/>
      <c r="E89" s="146"/>
      <c r="F89" s="146"/>
      <c r="G89" s="146"/>
      <c r="H89" s="146"/>
      <c r="I89" s="146"/>
      <c r="J89" s="146"/>
      <c r="K89" s="146"/>
    </row>
    <row r="90" spans="3:11" x14ac:dyDescent="0.3">
      <c r="C90" s="146"/>
      <c r="D90" s="146"/>
      <c r="E90" s="146"/>
      <c r="F90" s="146"/>
      <c r="G90" s="146"/>
      <c r="H90" s="146"/>
      <c r="I90" s="146"/>
      <c r="J90" s="146"/>
      <c r="K90" s="146"/>
    </row>
    <row r="91" spans="3:11" x14ac:dyDescent="0.3">
      <c r="C91" s="146"/>
      <c r="D91" s="146"/>
      <c r="E91" s="146"/>
      <c r="F91" s="146"/>
      <c r="G91" s="146"/>
      <c r="H91" s="146"/>
      <c r="I91" s="146"/>
      <c r="J91" s="146"/>
      <c r="K91" s="146"/>
    </row>
    <row r="92" spans="3:11" x14ac:dyDescent="0.3">
      <c r="C92" s="146"/>
      <c r="D92" s="146"/>
      <c r="E92" s="146"/>
      <c r="F92" s="146"/>
      <c r="G92" s="146"/>
      <c r="H92" s="146"/>
      <c r="I92" s="146"/>
      <c r="J92" s="146"/>
      <c r="K92" s="146"/>
    </row>
    <row r="93" spans="3:11" x14ac:dyDescent="0.3">
      <c r="C93" s="146"/>
      <c r="D93" s="146"/>
      <c r="E93" s="146"/>
      <c r="F93" s="146"/>
      <c r="G93" s="146"/>
      <c r="H93" s="146"/>
      <c r="I93" s="146"/>
      <c r="J93" s="146"/>
      <c r="K93" s="146"/>
    </row>
    <row r="94" spans="3:11" x14ac:dyDescent="0.3">
      <c r="C94" s="146"/>
      <c r="D94" s="146"/>
      <c r="E94" s="146"/>
      <c r="F94" s="146"/>
      <c r="G94" s="146"/>
      <c r="H94" s="146"/>
      <c r="I94" s="146"/>
      <c r="J94" s="146"/>
      <c r="K94" s="146"/>
    </row>
    <row r="95" spans="3:11" x14ac:dyDescent="0.3">
      <c r="C95" s="146"/>
      <c r="D95" s="146"/>
      <c r="E95" s="146"/>
      <c r="F95" s="146"/>
      <c r="G95" s="146"/>
      <c r="H95" s="146"/>
      <c r="I95" s="146"/>
      <c r="J95" s="146"/>
      <c r="K95" s="146"/>
    </row>
    <row r="96" spans="3:11" x14ac:dyDescent="0.3">
      <c r="C96" s="146"/>
      <c r="D96" s="146"/>
      <c r="E96" s="146"/>
      <c r="F96" s="146"/>
      <c r="G96" s="146"/>
      <c r="H96" s="146"/>
      <c r="I96" s="146"/>
      <c r="J96" s="146"/>
      <c r="K96" s="146"/>
    </row>
    <row r="97" spans="3:11" x14ac:dyDescent="0.3">
      <c r="C97" s="146"/>
      <c r="D97" s="146"/>
      <c r="E97" s="146"/>
      <c r="F97" s="146"/>
      <c r="G97" s="146"/>
      <c r="H97" s="146"/>
      <c r="I97" s="146"/>
      <c r="J97" s="146"/>
      <c r="K97" s="146"/>
    </row>
    <row r="98" spans="3:11" x14ac:dyDescent="0.3">
      <c r="C98" s="146"/>
      <c r="D98" s="146"/>
      <c r="E98" s="146"/>
      <c r="F98" s="146"/>
      <c r="G98" s="146"/>
      <c r="H98" s="146"/>
      <c r="I98" s="146"/>
      <c r="J98" s="146"/>
      <c r="K98" s="146"/>
    </row>
    <row r="99" spans="3:11" x14ac:dyDescent="0.3">
      <c r="C99" s="146"/>
      <c r="D99" s="146"/>
      <c r="E99" s="146"/>
      <c r="F99" s="146"/>
      <c r="G99" s="146"/>
      <c r="H99" s="146"/>
      <c r="I99" s="146"/>
      <c r="J99" s="146"/>
      <c r="K99" s="146"/>
    </row>
    <row r="100" spans="3:11" x14ac:dyDescent="0.3">
      <c r="C100" s="146"/>
      <c r="D100" s="146"/>
      <c r="E100" s="146"/>
      <c r="F100" s="146"/>
      <c r="G100" s="146"/>
      <c r="H100" s="146"/>
      <c r="I100" s="146"/>
      <c r="J100" s="146"/>
      <c r="K100" s="146"/>
    </row>
    <row r="101" spans="3:11" x14ac:dyDescent="0.3">
      <c r="C101" s="146"/>
      <c r="D101" s="146"/>
      <c r="E101" s="146"/>
      <c r="F101" s="146"/>
      <c r="G101" s="146"/>
      <c r="H101" s="146"/>
      <c r="I101" s="146"/>
      <c r="J101" s="146"/>
      <c r="K101" s="146"/>
    </row>
    <row r="102" spans="3:11" x14ac:dyDescent="0.3">
      <c r="C102" s="146"/>
      <c r="D102" s="146"/>
      <c r="E102" s="146"/>
      <c r="F102" s="146"/>
      <c r="G102" s="146"/>
      <c r="H102" s="146"/>
      <c r="I102" s="146"/>
      <c r="J102" s="146"/>
      <c r="K102" s="146"/>
    </row>
    <row r="103" spans="3:11" x14ac:dyDescent="0.3">
      <c r="C103" s="146"/>
      <c r="D103" s="146"/>
      <c r="E103" s="146"/>
      <c r="F103" s="146"/>
      <c r="G103" s="146"/>
      <c r="H103" s="146"/>
      <c r="I103" s="146"/>
      <c r="J103" s="146"/>
      <c r="K103" s="146"/>
    </row>
    <row r="104" spans="3:11" x14ac:dyDescent="0.3">
      <c r="C104" s="146"/>
      <c r="D104" s="146"/>
      <c r="E104" s="146"/>
      <c r="F104" s="146"/>
      <c r="G104" s="146"/>
      <c r="H104" s="146"/>
      <c r="I104" s="146"/>
      <c r="J104" s="146"/>
      <c r="K104" s="146"/>
    </row>
    <row r="105" spans="3:11" x14ac:dyDescent="0.3">
      <c r="C105" s="146"/>
      <c r="D105" s="146"/>
      <c r="E105" s="146"/>
      <c r="F105" s="146"/>
      <c r="G105" s="146"/>
      <c r="H105" s="146"/>
      <c r="I105" s="146"/>
      <c r="J105" s="146"/>
      <c r="K105" s="146"/>
    </row>
  </sheetData>
  <sheetProtection algorithmName="SHA-512" hashValue="YLoRf0CbHB5/x7sD3Uv01+lQ7hp20Yh3s/WPf4nypwG5s9ykT1Co7tEPK0eN5PVKMNnBCSUWGKTQOFaT3+XDaw==" saltValue="LpOyeiPzOLn14CBakewSug==" spinCount="100000" sheet="1" formatCells="0" formatColumns="0" formatRows="0" selectLockedCells="1"/>
  <mergeCells count="69">
    <mergeCell ref="C3:H3"/>
    <mergeCell ref="K3:L3"/>
    <mergeCell ref="A1:B1"/>
    <mergeCell ref="C1:H1"/>
    <mergeCell ref="K1:L1"/>
    <mergeCell ref="C2:H2"/>
    <mergeCell ref="K2:L2"/>
    <mergeCell ref="C4:H4"/>
    <mergeCell ref="K4:L4"/>
    <mergeCell ref="C5:H5"/>
    <mergeCell ref="K5:L5"/>
    <mergeCell ref="C6:H6"/>
    <mergeCell ref="K6:L6"/>
    <mergeCell ref="C7:H7"/>
    <mergeCell ref="K7:L7"/>
    <mergeCell ref="C8:H8"/>
    <mergeCell ref="K8:L8"/>
    <mergeCell ref="C9:H9"/>
    <mergeCell ref="K9:L9"/>
    <mergeCell ref="C10:H10"/>
    <mergeCell ref="K10:L10"/>
    <mergeCell ref="C11:H11"/>
    <mergeCell ref="K11:L11"/>
    <mergeCell ref="A13:B13"/>
    <mergeCell ref="C13:H13"/>
    <mergeCell ref="K13:L13"/>
    <mergeCell ref="C14:H14"/>
    <mergeCell ref="K14:L14"/>
    <mergeCell ref="C15:H15"/>
    <mergeCell ref="K15:L15"/>
    <mergeCell ref="C16:H16"/>
    <mergeCell ref="K16:L16"/>
    <mergeCell ref="C23:H23"/>
    <mergeCell ref="K23:L23"/>
    <mergeCell ref="C17:H17"/>
    <mergeCell ref="K17:L17"/>
    <mergeCell ref="C18:H18"/>
    <mergeCell ref="K18:L18"/>
    <mergeCell ref="C19:H19"/>
    <mergeCell ref="K19:L19"/>
    <mergeCell ref="C20:H20"/>
    <mergeCell ref="K20:L20"/>
    <mergeCell ref="C21:H21"/>
    <mergeCell ref="K21:L21"/>
    <mergeCell ref="C22:H22"/>
    <mergeCell ref="K22:L22"/>
    <mergeCell ref="A25:B25"/>
    <mergeCell ref="C25:H25"/>
    <mergeCell ref="K25:L25"/>
    <mergeCell ref="C27:H27"/>
    <mergeCell ref="K27:L27"/>
    <mergeCell ref="C26:H26"/>
    <mergeCell ref="K26:L26"/>
    <mergeCell ref="C28:H28"/>
    <mergeCell ref="K28:L28"/>
    <mergeCell ref="C29:H29"/>
    <mergeCell ref="K29:L29"/>
    <mergeCell ref="C30:H30"/>
    <mergeCell ref="K30:L30"/>
    <mergeCell ref="C34:H34"/>
    <mergeCell ref="K34:L34"/>
    <mergeCell ref="C35:H35"/>
    <mergeCell ref="K35:L35"/>
    <mergeCell ref="C31:H31"/>
    <mergeCell ref="K31:L31"/>
    <mergeCell ref="C32:H32"/>
    <mergeCell ref="K32:L32"/>
    <mergeCell ref="C33:H33"/>
    <mergeCell ref="K33:L33"/>
  </mergeCells>
  <printOptions horizontalCentered="1"/>
  <pageMargins left="0.7" right="0.7" top="1" bottom="0.75" header="0.3" footer="0.3"/>
  <pageSetup scale="48"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19C37F2A-1AA1-4B1D-979C-9EF5C4F66A9F}">
          <x14:formula1>
            <xm:f>Validations!$L$3:$L$6</xm:f>
          </x14:formula1>
          <xm:sqref>J14:J23</xm:sqref>
        </x14:dataValidation>
        <x14:dataValidation type="list" allowBlank="1" showInputMessage="1" showErrorMessage="1" xr:uid="{EDD4F886-0ABD-473A-9BF6-1D0BC987B379}">
          <x14:formula1>
            <xm:f>Validations!$J$3:$J$4</xm:f>
          </x14:formula1>
          <xm:sqref>I14:I23</xm:sqref>
        </x14:dataValidation>
        <x14:dataValidation type="list" allowBlank="1" showInputMessage="1" showErrorMessage="1" xr:uid="{0F38503A-7323-4470-9A6C-0DCFA9A276EB}">
          <x14:formula1>
            <xm:f>Validations!$H$3:$H$6</xm:f>
          </x14:formula1>
          <xm:sqref>J2:J11</xm:sqref>
        </x14:dataValidation>
        <x14:dataValidation type="list" allowBlank="1" showInputMessage="1" showErrorMessage="1" xr:uid="{33120BCB-7121-44B5-A941-0990A2EA17D6}">
          <x14:formula1>
            <xm:f>Validations!$F$3:$F$6</xm:f>
          </x14:formula1>
          <xm:sqref>I2:I11</xm:sqref>
        </x14:dataValidation>
        <x14:dataValidation type="list" allowBlank="1" showInputMessage="1" showErrorMessage="1" xr:uid="{ADC2B122-A048-45A1-A8EB-567C16A0ADB9}">
          <x14:formula1>
            <xm:f>Validations!$D$3:$D$4</xm:f>
          </x14:formula1>
          <xm:sqref>B2:B11 B14:B23 B26:B35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207DF-77B4-4A1C-8F7D-2AF5D96D1EC4}">
  <sheetPr>
    <tabColor indexed="13"/>
    <pageSetUpPr fitToPage="1"/>
  </sheetPr>
  <dimension ref="A1:AP21"/>
  <sheetViews>
    <sheetView view="pageBreakPreview" topLeftCell="B7" zoomScaleNormal="100" zoomScaleSheetLayoutView="100" zoomScalePageLayoutView="90" workbookViewId="0">
      <selection activeCell="C8" sqref="C8"/>
    </sheetView>
  </sheetViews>
  <sheetFormatPr defaultColWidth="9.33203125" defaultRowHeight="14.4" x14ac:dyDescent="0.3"/>
  <cols>
    <col min="1" max="1" width="5.6640625" style="130" hidden="1" customWidth="1"/>
    <col min="2" max="2" width="58.44140625" style="130" customWidth="1"/>
    <col min="3" max="3" width="9.6640625" style="130" customWidth="1"/>
    <col min="4" max="4" width="13.109375" style="130" hidden="1" customWidth="1"/>
    <col min="5" max="5" width="42.33203125" style="130" customWidth="1"/>
    <col min="6" max="6" width="98.5546875" style="168" customWidth="1"/>
    <col min="7" max="7" width="9.6640625" style="130" customWidth="1"/>
    <col min="8" max="10" width="10.44140625" style="130" customWidth="1"/>
    <col min="11" max="11" width="9.33203125" style="130" customWidth="1"/>
    <col min="12" max="12" width="10.44140625" style="130" customWidth="1"/>
    <col min="13" max="13" width="11" style="130" customWidth="1"/>
    <col min="14" max="14" width="10.33203125" style="130" customWidth="1"/>
    <col min="15" max="15" width="9.33203125" style="130" customWidth="1"/>
    <col min="16" max="16" width="10.44140625" style="130" customWidth="1"/>
    <col min="17" max="17" width="11.33203125" style="130" customWidth="1"/>
    <col min="18" max="18" width="10.33203125" style="130" customWidth="1"/>
    <col min="19" max="19" width="9.33203125" style="130" customWidth="1"/>
    <col min="20" max="20" width="10.44140625" style="130" customWidth="1"/>
    <col min="21" max="22" width="10.6640625" style="130" customWidth="1"/>
    <col min="23" max="23" width="9.33203125" style="130" customWidth="1"/>
    <col min="24" max="24" width="10.44140625" style="130" customWidth="1"/>
    <col min="25" max="25" width="7.33203125" style="130" customWidth="1"/>
    <col min="26" max="26" width="8.6640625" style="130" customWidth="1"/>
    <col min="27" max="27" width="7.33203125" style="130" customWidth="1"/>
    <col min="28" max="28" width="8.6640625" style="130" customWidth="1"/>
    <col min="29" max="29" width="11.33203125" style="130" customWidth="1"/>
    <col min="30" max="30" width="10.6640625" style="130" customWidth="1"/>
    <col min="31" max="31" width="9.33203125" style="130" customWidth="1"/>
    <col min="32" max="32" width="11.5546875" style="130" customWidth="1"/>
    <col min="33" max="33" width="10.6640625" style="130" customWidth="1"/>
    <col min="34" max="34" width="11.44140625" style="130" customWidth="1"/>
    <col min="35" max="35" width="9.33203125" style="130" customWidth="1"/>
    <col min="36" max="36" width="10.5546875" style="130" customWidth="1"/>
    <col min="37" max="37" width="3.44140625" style="130" customWidth="1"/>
    <col min="38" max="40" width="9.33203125" style="161" customWidth="1"/>
    <col min="41" max="41" width="11" style="161" customWidth="1"/>
    <col min="42" max="43" width="9.33203125" style="130" customWidth="1"/>
    <col min="44" max="16384" width="9.33203125" style="130"/>
  </cols>
  <sheetData>
    <row r="1" spans="1:42" s="152" customFormat="1" ht="15.6" hidden="1" x14ac:dyDescent="0.3">
      <c r="A1" s="251" t="s">
        <v>127</v>
      </c>
      <c r="B1" s="251" t="s">
        <v>128</v>
      </c>
      <c r="C1" s="251" t="s">
        <v>129</v>
      </c>
      <c r="D1" s="151" t="s">
        <v>96</v>
      </c>
      <c r="F1" s="153"/>
    </row>
    <row r="2" spans="1:42" ht="14.4" hidden="1" customHeight="1" x14ac:dyDescent="0.3">
      <c r="A2" s="154"/>
      <c r="B2" s="155" t="s">
        <v>130</v>
      </c>
      <c r="C2" s="156"/>
      <c r="D2" s="157"/>
      <c r="E2" s="158"/>
      <c r="F2" s="159"/>
      <c r="G2" s="160"/>
      <c r="H2" s="160"/>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row>
    <row r="3" spans="1:42" hidden="1" x14ac:dyDescent="0.3">
      <c r="A3" s="154"/>
      <c r="B3" s="162" t="s">
        <v>131</v>
      </c>
      <c r="C3" s="154"/>
      <c r="D3" s="163"/>
      <c r="E3" s="158"/>
      <c r="F3" s="159"/>
      <c r="G3" s="160"/>
      <c r="H3" s="160"/>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row>
    <row r="4" spans="1:42" hidden="1" x14ac:dyDescent="0.3">
      <c r="A4" s="164"/>
      <c r="B4" s="165" t="s">
        <v>132</v>
      </c>
      <c r="C4" s="166"/>
      <c r="D4" s="167"/>
    </row>
    <row r="5" spans="1:42" ht="14.4" hidden="1" customHeight="1" x14ac:dyDescent="0.3">
      <c r="A5" s="169"/>
      <c r="B5" s="170"/>
      <c r="C5" s="170"/>
      <c r="D5" s="170"/>
      <c r="E5" s="158"/>
      <c r="F5" s="159"/>
      <c r="G5" s="160"/>
      <c r="H5" s="160"/>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row>
    <row r="6" spans="1:42" ht="14.4" hidden="1" customHeight="1" x14ac:dyDescent="0.3">
      <c r="A6" s="169"/>
      <c r="B6" s="171"/>
      <c r="C6" s="172"/>
      <c r="D6" s="169"/>
      <c r="E6" s="158"/>
      <c r="F6" s="173"/>
      <c r="G6" s="160"/>
      <c r="H6" s="160"/>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row>
    <row r="7" spans="1:42" ht="18" customHeight="1" x14ac:dyDescent="0.3">
      <c r="A7" s="251" t="s">
        <v>127</v>
      </c>
      <c r="B7" s="251" t="s">
        <v>128</v>
      </c>
      <c r="C7" s="251" t="s">
        <v>129</v>
      </c>
      <c r="D7" s="251" t="s">
        <v>133</v>
      </c>
      <c r="E7" s="251" t="s">
        <v>96</v>
      </c>
      <c r="F7" s="158"/>
      <c r="G7" s="173"/>
      <c r="H7" s="160"/>
      <c r="I7" s="160"/>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L7" s="130"/>
      <c r="AP7" s="161"/>
    </row>
    <row r="8" spans="1:42" ht="48" customHeight="1" x14ac:dyDescent="0.3">
      <c r="A8" s="154" t="s">
        <v>134</v>
      </c>
      <c r="B8" s="162" t="s">
        <v>135</v>
      </c>
      <c r="C8" s="174"/>
      <c r="D8" s="154" t="str">
        <f>IF(C8="","",IF(C8="Yes","Met",IF(C8="No","Not met")))</f>
        <v/>
      </c>
      <c r="E8" s="145"/>
      <c r="F8" s="158"/>
      <c r="G8" s="173"/>
      <c r="H8" s="160"/>
      <c r="I8" s="160"/>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L8" s="130"/>
      <c r="AP8" s="161"/>
    </row>
    <row r="9" spans="1:42" ht="48" customHeight="1" x14ac:dyDescent="0.3">
      <c r="A9" s="154" t="s">
        <v>136</v>
      </c>
      <c r="B9" s="162" t="s">
        <v>137</v>
      </c>
      <c r="C9" s="174"/>
      <c r="D9" s="175" t="str">
        <f t="shared" ref="D9:D13" si="0">IF(C9="","",IF(C9="Yes","Met",IF(C9="No","Not met")))</f>
        <v/>
      </c>
      <c r="E9" s="145"/>
      <c r="F9" s="158"/>
      <c r="G9" s="173"/>
      <c r="H9" s="160"/>
      <c r="I9" s="160"/>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L9" s="130"/>
      <c r="AP9" s="161"/>
    </row>
    <row r="10" spans="1:42" ht="48" customHeight="1" x14ac:dyDescent="0.3">
      <c r="A10" s="154" t="s">
        <v>138</v>
      </c>
      <c r="B10" s="155" t="s">
        <v>139</v>
      </c>
      <c r="C10" s="174"/>
      <c r="D10" s="175" t="str">
        <f t="shared" si="0"/>
        <v/>
      </c>
      <c r="E10" s="145"/>
      <c r="F10" s="158"/>
      <c r="G10" s="173"/>
      <c r="H10" s="160"/>
      <c r="I10" s="160"/>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L10" s="130"/>
      <c r="AP10" s="161"/>
    </row>
    <row r="11" spans="1:42" ht="48" customHeight="1" x14ac:dyDescent="0.3">
      <c r="A11" s="154" t="s">
        <v>140</v>
      </c>
      <c r="B11" s="155" t="s">
        <v>141</v>
      </c>
      <c r="C11" s="174"/>
      <c r="D11" s="175" t="str">
        <f t="shared" si="0"/>
        <v/>
      </c>
      <c r="E11" s="145"/>
      <c r="F11" s="158"/>
      <c r="G11" s="159"/>
      <c r="H11" s="160"/>
      <c r="I11" s="160"/>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7"/>
      <c r="AL11" s="130"/>
      <c r="AP11" s="161"/>
    </row>
    <row r="12" spans="1:42" ht="48" hidden="1" customHeight="1" x14ac:dyDescent="0.3">
      <c r="A12" s="154" t="s">
        <v>142</v>
      </c>
      <c r="B12" s="162" t="s">
        <v>143</v>
      </c>
      <c r="C12" s="174"/>
      <c r="D12" s="154" t="str">
        <f t="shared" si="0"/>
        <v/>
      </c>
      <c r="E12" s="145"/>
      <c r="F12" s="158"/>
      <c r="G12" s="329"/>
      <c r="H12" s="160"/>
      <c r="I12" s="160"/>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L12" s="130"/>
      <c r="AP12" s="161"/>
    </row>
    <row r="13" spans="1:42" ht="48" customHeight="1" x14ac:dyDescent="0.3">
      <c r="A13" s="154" t="s">
        <v>144</v>
      </c>
      <c r="B13" s="155" t="s">
        <v>145</v>
      </c>
      <c r="C13" s="174"/>
      <c r="D13" s="154" t="str">
        <f t="shared" si="0"/>
        <v/>
      </c>
      <c r="E13" s="224"/>
      <c r="F13" s="130"/>
      <c r="G13" s="329"/>
      <c r="AL13" s="130"/>
      <c r="AP13" s="161"/>
    </row>
    <row r="15" spans="1:42" ht="15.6" x14ac:dyDescent="0.3">
      <c r="A15" s="176"/>
      <c r="B15" s="251" t="s">
        <v>146</v>
      </c>
      <c r="C15" s="177" t="s">
        <v>129</v>
      </c>
      <c r="D15" s="330" t="s">
        <v>96</v>
      </c>
      <c r="E15" s="330"/>
    </row>
    <row r="16" spans="1:42" ht="48" customHeight="1" x14ac:dyDescent="0.3">
      <c r="A16" s="154" t="s">
        <v>147</v>
      </c>
      <c r="B16" s="178" t="s">
        <v>148</v>
      </c>
      <c r="C16" s="175"/>
      <c r="D16" s="331"/>
      <c r="E16" s="331"/>
    </row>
    <row r="21" spans="2:2" x14ac:dyDescent="0.3">
      <c r="B21" s="130" t="s">
        <v>149</v>
      </c>
    </row>
  </sheetData>
  <sheetProtection algorithmName="SHA-512" hashValue="IgMoC8ytJrOrPYy4exZMcpaqQae8MxHjVH88DfwYTPVvI6XVuMOn/clfprvUoda/sdsgm3QEmBKnFXZGGQ19dA==" saltValue="hWEVMML8bSnuGIg1aAjuxA==" spinCount="100000" sheet="1" formatCells="0" formatColumns="0" formatRows="0" selectLockedCells="1"/>
  <mergeCells count="3">
    <mergeCell ref="G12:G13"/>
    <mergeCell ref="D15:E15"/>
    <mergeCell ref="D16:E16"/>
  </mergeCells>
  <phoneticPr fontId="15" type="noConversion"/>
  <conditionalFormatting sqref="J4:J5 J7:J14 J16:J33">
    <cfRule type="containsText" dxfId="41" priority="3" operator="containsText" text="Fail">
      <formula>NOT(ISERROR(SEARCH("Fail",J4)))</formula>
    </cfRule>
  </conditionalFormatting>
  <printOptions horizontalCentered="1"/>
  <pageMargins left="0.25" right="0.25" top="1.03078703703704" bottom="0.75" header="0.3" footer="0.3"/>
  <pageSetup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424018E4-0B6F-45FB-B410-4BC2A46B9DA6}">
          <x14:formula1>
            <xm:f>Validations!$J$3:$J$4</xm:f>
          </x14:formula1>
          <xm:sqref>C16 C8:C12</xm:sqref>
        </x14:dataValidation>
        <x14:dataValidation type="list" allowBlank="1" showInputMessage="1" showErrorMessage="1" xr:uid="{14BA3315-9E6B-4007-9276-9C4782C17ECD}">
          <x14:formula1>
            <xm:f>Validations!$J$3:$J$5</xm:f>
          </x14:formula1>
          <xm:sqref>C13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0D536-08DC-40B4-8D72-7BE4AB860866}">
  <sheetPr>
    <tabColor rgb="FFFFFF00"/>
    <pageSetUpPr fitToPage="1"/>
  </sheetPr>
  <dimension ref="A1:E8"/>
  <sheetViews>
    <sheetView view="pageBreakPreview" zoomScaleNormal="100" zoomScaleSheetLayoutView="100" workbookViewId="0">
      <selection activeCell="E2" sqref="E2"/>
    </sheetView>
  </sheetViews>
  <sheetFormatPr defaultColWidth="8.88671875" defaultRowHeight="13.2" x14ac:dyDescent="0.25"/>
  <cols>
    <col min="1" max="1" width="3" style="82" customWidth="1"/>
    <col min="2" max="2" width="53.44140625" style="82" customWidth="1"/>
    <col min="3" max="3" width="9.33203125" style="82" customWidth="1"/>
    <col min="4" max="4" width="12.33203125" style="82" hidden="1" customWidth="1"/>
    <col min="5" max="5" width="38.5546875" style="82" customWidth="1"/>
    <col min="6" max="16384" width="8.88671875" style="82"/>
  </cols>
  <sheetData>
    <row r="1" spans="1:5" ht="15.6" x14ac:dyDescent="0.3">
      <c r="A1" s="179" t="s">
        <v>127</v>
      </c>
      <c r="B1" s="180" t="s">
        <v>150</v>
      </c>
      <c r="C1" s="180" t="s">
        <v>151</v>
      </c>
      <c r="D1" s="180" t="s">
        <v>133</v>
      </c>
      <c r="E1" s="180" t="s">
        <v>96</v>
      </c>
    </row>
    <row r="2" spans="1:5" ht="45" customHeight="1" x14ac:dyDescent="0.25">
      <c r="A2" s="181">
        <v>1</v>
      </c>
      <c r="B2" s="182" t="s">
        <v>152</v>
      </c>
      <c r="C2" s="183"/>
      <c r="D2" s="184"/>
      <c r="E2" s="223"/>
    </row>
    <row r="3" spans="1:5" ht="45" customHeight="1" x14ac:dyDescent="0.25">
      <c r="A3" s="181">
        <v>2</v>
      </c>
      <c r="B3" s="182" t="s">
        <v>153</v>
      </c>
      <c r="C3" s="184"/>
      <c r="D3" s="184"/>
      <c r="E3" s="223"/>
    </row>
    <row r="4" spans="1:5" ht="17.399999999999999" customHeight="1" x14ac:dyDescent="0.3">
      <c r="A4" s="255" t="s">
        <v>154</v>
      </c>
      <c r="B4" s="255"/>
      <c r="C4" s="255"/>
      <c r="D4" s="255"/>
      <c r="E4" s="255"/>
    </row>
    <row r="5" spans="1:5" ht="45" customHeight="1" x14ac:dyDescent="0.3">
      <c r="A5" s="185">
        <v>3</v>
      </c>
      <c r="B5" s="186" t="s">
        <v>155</v>
      </c>
      <c r="C5" s="187"/>
      <c r="D5" s="187"/>
      <c r="E5" s="225"/>
    </row>
    <row r="6" spans="1:5" ht="45" customHeight="1" x14ac:dyDescent="0.3">
      <c r="A6" s="185">
        <v>4</v>
      </c>
      <c r="B6" s="186" t="s">
        <v>156</v>
      </c>
      <c r="C6" s="187"/>
      <c r="D6" s="187"/>
      <c r="E6" s="225"/>
    </row>
    <row r="7" spans="1:5" ht="45" customHeight="1" x14ac:dyDescent="0.3">
      <c r="A7" s="185">
        <v>5</v>
      </c>
      <c r="B7" s="186" t="s">
        <v>157</v>
      </c>
      <c r="C7" s="187"/>
      <c r="D7" s="187"/>
      <c r="E7" s="225"/>
    </row>
    <row r="8" spans="1:5" ht="45" customHeight="1" x14ac:dyDescent="0.3">
      <c r="A8" s="185">
        <v>6</v>
      </c>
      <c r="B8" s="186" t="s">
        <v>158</v>
      </c>
      <c r="C8" s="187"/>
      <c r="D8" s="187"/>
      <c r="E8" s="225"/>
    </row>
  </sheetData>
  <sheetProtection algorithmName="SHA-512" hashValue="BsRHcUq8ihJP8rxrHZ1qBdPnAPnTpa4YI8lby4peVhdU+G4HBJxi7egGEJxXhjCYXmRgTMVHx5mPr/4zXfNxJw==" saltValue="cFYOjySCGFCaJsHrS9jrXw==" spinCount="100000" sheet="1" formatCells="0" formatColumns="0" formatRows="0" selectLockedCells="1"/>
  <printOptions horizontalCentered="1"/>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6D385EB5-B74D-4350-9CD9-AEC6B29E61C4}">
          <x14:formula1>
            <xm:f>Validations!$B$11:$B$12</xm:f>
          </x14:formula1>
          <xm:sqref>C2:C3</xm:sqref>
        </x14:dataValidation>
        <x14:dataValidation type="list" allowBlank="1" showInputMessage="1" showErrorMessage="1" xr:uid="{7B75768E-2B1A-4431-855B-635D03DDA16F}">
          <x14:formula1>
            <xm:f>Validations!$B$11:$B$13</xm:f>
          </x14:formula1>
          <xm:sqref>C5:C8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13BA-3D59-4050-AB17-4F1F8756D598}">
  <sheetPr>
    <tabColor rgb="FFC00000"/>
  </sheetPr>
  <dimension ref="B2:L13"/>
  <sheetViews>
    <sheetView zoomScaleNormal="100" workbookViewId="0">
      <selection activeCell="O16" sqref="O16"/>
    </sheetView>
  </sheetViews>
  <sheetFormatPr defaultColWidth="9.109375" defaultRowHeight="13.2" x14ac:dyDescent="0.25"/>
  <cols>
    <col min="1" max="1" width="4" style="82" customWidth="1"/>
    <col min="2" max="2" width="15" style="82" customWidth="1"/>
    <col min="3" max="3" width="3.6640625" style="82" customWidth="1"/>
    <col min="4" max="4" width="15.109375" style="82" customWidth="1"/>
    <col min="5" max="5" width="4.33203125" style="82" customWidth="1"/>
    <col min="6" max="6" width="13.33203125" style="82" customWidth="1"/>
    <col min="7" max="7" width="4" style="82" customWidth="1"/>
    <col min="8" max="8" width="17.5546875" style="82" customWidth="1"/>
    <col min="9" max="9" width="4.6640625" style="82" customWidth="1"/>
    <col min="10" max="10" width="11.6640625" style="82" customWidth="1"/>
    <col min="11" max="11" width="4.33203125" style="82" customWidth="1"/>
    <col min="12" max="12" width="22" style="82" customWidth="1"/>
    <col min="13" max="16384" width="9.109375" style="82"/>
  </cols>
  <sheetData>
    <row r="2" spans="2:12" ht="28.95" customHeight="1" x14ac:dyDescent="0.25">
      <c r="B2" s="82" t="s">
        <v>10</v>
      </c>
      <c r="D2" s="147" t="s">
        <v>114</v>
      </c>
      <c r="F2" s="148" t="s">
        <v>159</v>
      </c>
      <c r="H2" s="250" t="s">
        <v>117</v>
      </c>
      <c r="J2" s="147" t="s">
        <v>160</v>
      </c>
      <c r="L2" s="250" t="s">
        <v>121</v>
      </c>
    </row>
    <row r="3" spans="2:12" ht="14.4" x14ac:dyDescent="0.25">
      <c r="D3" s="17" t="s">
        <v>161</v>
      </c>
      <c r="F3" s="131" t="s">
        <v>162</v>
      </c>
      <c r="H3" s="131" t="s">
        <v>163</v>
      </c>
      <c r="J3" s="17" t="s">
        <v>103</v>
      </c>
      <c r="L3" s="131" t="s">
        <v>163</v>
      </c>
    </row>
    <row r="4" spans="2:12" ht="18.600000000000001" customHeight="1" x14ac:dyDescent="0.25">
      <c r="B4" s="82" t="s">
        <v>164</v>
      </c>
      <c r="D4" s="17" t="s">
        <v>165</v>
      </c>
      <c r="F4" s="131" t="s">
        <v>166</v>
      </c>
      <c r="H4" s="149" t="s">
        <v>167</v>
      </c>
      <c r="J4" s="17" t="s">
        <v>168</v>
      </c>
      <c r="L4" s="149" t="s">
        <v>167</v>
      </c>
    </row>
    <row r="5" spans="2:12" ht="20.399999999999999" customHeight="1" x14ac:dyDescent="0.25">
      <c r="B5" s="82" t="s">
        <v>169</v>
      </c>
      <c r="F5" s="131" t="s">
        <v>170</v>
      </c>
      <c r="H5" s="149" t="s">
        <v>171</v>
      </c>
      <c r="J5" s="17" t="s">
        <v>163</v>
      </c>
      <c r="L5" s="149" t="s">
        <v>171</v>
      </c>
    </row>
    <row r="6" spans="2:12" ht="14.4" x14ac:dyDescent="0.25">
      <c r="B6" s="82" t="s">
        <v>172</v>
      </c>
      <c r="F6" s="131" t="s">
        <v>173</v>
      </c>
      <c r="H6" s="149" t="s">
        <v>173</v>
      </c>
      <c r="L6" s="149" t="s">
        <v>173</v>
      </c>
    </row>
    <row r="7" spans="2:12" x14ac:dyDescent="0.25">
      <c r="B7" s="82" t="s">
        <v>173</v>
      </c>
    </row>
    <row r="8" spans="2:12" x14ac:dyDescent="0.25">
      <c r="B8" s="82" t="s">
        <v>174</v>
      </c>
    </row>
    <row r="10" spans="2:12" ht="28.8" x14ac:dyDescent="0.25">
      <c r="B10" s="147" t="s">
        <v>175</v>
      </c>
    </row>
    <row r="11" spans="2:12" x14ac:dyDescent="0.25">
      <c r="B11" s="17" t="s">
        <v>176</v>
      </c>
    </row>
    <row r="12" spans="2:12" x14ac:dyDescent="0.25">
      <c r="B12" s="17" t="s">
        <v>177</v>
      </c>
    </row>
    <row r="13" spans="2:12" x14ac:dyDescent="0.25">
      <c r="B13" s="17" t="s">
        <v>163</v>
      </c>
    </row>
  </sheetData>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FA89-3DB2-4930-AD5A-F4D23ADFD631}">
  <sheetPr codeName="Sheet23">
    <tabColor rgb="FFC00000"/>
  </sheetPr>
  <dimension ref="A1:CV650"/>
  <sheetViews>
    <sheetView zoomScale="70" zoomScaleNormal="70" workbookViewId="0">
      <selection activeCell="M14" sqref="M14"/>
    </sheetView>
  </sheetViews>
  <sheetFormatPr defaultRowHeight="13.2" x14ac:dyDescent="0.25"/>
  <cols>
    <col min="1" max="1" width="7.6640625" customWidth="1"/>
    <col min="2" max="2" width="10.88671875" customWidth="1"/>
    <col min="3" max="3" width="9.5546875" customWidth="1"/>
    <col min="4" max="4" width="10.6640625" customWidth="1"/>
    <col min="5" max="5" width="9.6640625" customWidth="1"/>
    <col min="6" max="6" width="12.6640625" customWidth="1"/>
    <col min="7" max="7" width="10" customWidth="1"/>
    <col min="8" max="8" width="12.6640625" customWidth="1"/>
    <col min="9" max="9" width="15.33203125" customWidth="1"/>
    <col min="10" max="11" width="15.6640625" customWidth="1"/>
    <col min="12" max="12" width="9.6640625" customWidth="1"/>
    <col min="13" max="13" width="11.6640625" customWidth="1"/>
    <col min="14" max="14" width="12" customWidth="1"/>
    <col min="15" max="15" width="10.6640625" customWidth="1"/>
    <col min="16" max="20" width="8.33203125" bestFit="1" customWidth="1"/>
    <col min="21" max="21" width="8.33203125" customWidth="1"/>
    <col min="22" max="22" width="8.5546875" customWidth="1"/>
    <col min="23" max="23" width="8.33203125" customWidth="1"/>
    <col min="24" max="25" width="8.6640625" customWidth="1"/>
    <col min="26" max="26" width="8.44140625" customWidth="1"/>
    <col min="27" max="27" width="9.6640625" customWidth="1"/>
    <col min="28" max="29" width="8.5546875" customWidth="1"/>
    <col min="30" max="31" width="8.33203125" bestFit="1" customWidth="1"/>
    <col min="32" max="32" width="8.33203125" customWidth="1"/>
    <col min="33" max="33" width="8.33203125" bestFit="1" customWidth="1"/>
    <col min="34" max="34" width="8.44140625" customWidth="1"/>
    <col min="35" max="35" width="8.5546875" customWidth="1"/>
    <col min="36" max="36" width="8" customWidth="1"/>
    <col min="37" max="41" width="6" customWidth="1"/>
    <col min="42" max="54" width="5.6640625" customWidth="1"/>
    <col min="55" max="57" width="5.33203125" customWidth="1"/>
    <col min="58" max="58" width="5.44140625" customWidth="1"/>
    <col min="59" max="59" width="6.6640625" bestFit="1" customWidth="1"/>
    <col min="60" max="60" width="6.44140625" customWidth="1"/>
    <col min="61" max="62" width="6.44140625" bestFit="1" customWidth="1"/>
    <col min="63" max="64" width="5" customWidth="1"/>
    <col min="65" max="65" width="6.6640625" customWidth="1"/>
    <col min="66" max="66" width="5.6640625" customWidth="1"/>
    <col min="67" max="67" width="5.33203125" bestFit="1" customWidth="1"/>
    <col min="68" max="69" width="7.33203125" customWidth="1"/>
    <col min="70" max="73" width="5.33203125" bestFit="1" customWidth="1"/>
    <col min="74" max="74" width="5.33203125" customWidth="1"/>
    <col min="75" max="76" width="6.5546875" bestFit="1" customWidth="1"/>
    <col min="77" max="77" width="6.44140625" bestFit="1" customWidth="1"/>
    <col min="78" max="78" width="6.44140625" customWidth="1"/>
    <col min="79" max="81" width="5.33203125" bestFit="1" customWidth="1"/>
    <col min="82" max="82" width="6.6640625" customWidth="1"/>
    <col min="83" max="87" width="6.5546875" bestFit="1" customWidth="1"/>
    <col min="88" max="89" width="7.6640625" bestFit="1" customWidth="1"/>
    <col min="90" max="90" width="8.33203125" bestFit="1" customWidth="1"/>
    <col min="91" max="102" width="7.6640625" bestFit="1" customWidth="1"/>
    <col min="103" max="103" width="7.6640625" customWidth="1"/>
    <col min="104" max="104" width="7.5546875" customWidth="1"/>
    <col min="105" max="105" width="7.6640625" customWidth="1"/>
    <col min="106" max="122" width="7.44140625" bestFit="1" customWidth="1"/>
    <col min="123" max="123" width="5.5546875" bestFit="1" customWidth="1"/>
    <col min="124" max="124" width="5" bestFit="1" customWidth="1"/>
    <col min="125" max="125" width="6.33203125" bestFit="1" customWidth="1"/>
    <col min="126" max="126" width="6.44140625" bestFit="1" customWidth="1"/>
    <col min="127" max="127" width="5.33203125" bestFit="1" customWidth="1"/>
    <col min="128" max="128" width="5" bestFit="1" customWidth="1"/>
    <col min="129" max="129" width="8.6640625" bestFit="1" customWidth="1"/>
    <col min="130" max="130" width="8.44140625" bestFit="1" customWidth="1"/>
    <col min="131" max="131" width="9" bestFit="1" customWidth="1"/>
    <col min="132" max="133" width="7" bestFit="1" customWidth="1"/>
    <col min="134" max="134" width="7.44140625" bestFit="1" customWidth="1"/>
    <col min="135" max="135" width="6.33203125" bestFit="1" customWidth="1"/>
    <col min="136" max="136" width="6.5546875" bestFit="1" customWidth="1"/>
    <col min="137" max="137" width="7.6640625" customWidth="1"/>
    <col min="138" max="138" width="7.44140625" customWidth="1"/>
    <col min="139" max="139" width="6.33203125" customWidth="1"/>
    <col min="140" max="140" width="5.44140625" bestFit="1" customWidth="1"/>
    <col min="141" max="141" width="6.5546875" customWidth="1"/>
    <col min="142" max="142" width="6.33203125" bestFit="1" customWidth="1"/>
    <col min="143" max="143" width="5" bestFit="1" customWidth="1"/>
    <col min="144" max="144" width="4.6640625" bestFit="1" customWidth="1"/>
    <col min="145" max="145" width="6.33203125" bestFit="1" customWidth="1"/>
    <col min="146" max="146" width="6" bestFit="1" customWidth="1"/>
    <col min="147" max="147" width="6.33203125" bestFit="1" customWidth="1"/>
    <col min="148" max="149" width="4.6640625" bestFit="1" customWidth="1"/>
    <col min="150" max="150" width="7.44140625" customWidth="1"/>
    <col min="151" max="153" width="6.33203125" bestFit="1" customWidth="1"/>
    <col min="154" max="154" width="7.6640625" bestFit="1" customWidth="1"/>
    <col min="155" max="155" width="6" bestFit="1" customWidth="1"/>
    <col min="156" max="156" width="8.33203125" bestFit="1" customWidth="1"/>
    <col min="158" max="158" width="7.5546875" bestFit="1" customWidth="1"/>
  </cols>
  <sheetData>
    <row r="1" spans="1:15" x14ac:dyDescent="0.25">
      <c r="E1" s="6" t="s">
        <v>178</v>
      </c>
    </row>
    <row r="2" spans="1:15" ht="15.6" x14ac:dyDescent="0.3">
      <c r="A2" s="9" t="s">
        <v>179</v>
      </c>
    </row>
    <row r="3" spans="1:15" ht="15.6" x14ac:dyDescent="0.3">
      <c r="A3" s="1" t="s">
        <v>180</v>
      </c>
      <c r="B3" s="1" t="s">
        <v>181</v>
      </c>
      <c r="C3" s="1" t="s">
        <v>182</v>
      </c>
      <c r="D3" s="1" t="s">
        <v>183</v>
      </c>
      <c r="G3" s="9" t="s">
        <v>184</v>
      </c>
      <c r="N3" s="9" t="s">
        <v>185</v>
      </c>
    </row>
    <row r="4" spans="1:15" ht="15.6" x14ac:dyDescent="0.3">
      <c r="A4" s="1" t="s">
        <v>186</v>
      </c>
      <c r="B4" s="1" t="s">
        <v>187</v>
      </c>
      <c r="C4" s="1" t="s">
        <v>188</v>
      </c>
      <c r="D4" s="1" t="str">
        <f>CORRECTIONCODES[[#This Row],[Description]]</f>
        <v>Incorrect date of service</v>
      </c>
      <c r="G4" s="1" t="s">
        <v>189</v>
      </c>
      <c r="H4" s="1" t="s">
        <v>190</v>
      </c>
      <c r="I4" s="1" t="s">
        <v>182</v>
      </c>
      <c r="J4" s="1" t="s">
        <v>183</v>
      </c>
      <c r="N4" s="79" t="s">
        <v>10</v>
      </c>
    </row>
    <row r="5" spans="1:15" ht="15" x14ac:dyDescent="0.25">
      <c r="A5" s="1" t="s">
        <v>191</v>
      </c>
      <c r="B5" s="1" t="s">
        <v>187</v>
      </c>
      <c r="C5" s="1" t="s">
        <v>192</v>
      </c>
      <c r="D5" s="1" t="str">
        <f>CORRECTIONCODES[[#This Row],[Description]]</f>
        <v>Incorrect service indicator</v>
      </c>
      <c r="G5" s="1" t="s">
        <v>193</v>
      </c>
      <c r="H5" s="1" t="s">
        <v>72</v>
      </c>
      <c r="I5" s="1" t="s">
        <v>194</v>
      </c>
      <c r="J5" s="1" t="str">
        <f>_xlfn.CONCAT(DISALLOWANCE[[#This Row],[Req'#]]," - ",DISALLOWANCE[[#This Row],[Section]],": ",DISALLOWANCE[[#This Row],[Description]])</f>
        <v>B1 - Billing: Evidence of fraud, waste, abuse</v>
      </c>
      <c r="N5" s="80" t="s">
        <v>195</v>
      </c>
    </row>
    <row r="6" spans="1:15" ht="15" x14ac:dyDescent="0.25">
      <c r="A6" s="1" t="s">
        <v>196</v>
      </c>
      <c r="B6" s="1" t="s">
        <v>187</v>
      </c>
      <c r="C6" s="1" t="s">
        <v>197</v>
      </c>
      <c r="D6" s="1" t="str">
        <f>CORRECTIONCODES[[#This Row],[Description]]</f>
        <v>Incorrect procedure code</v>
      </c>
      <c r="G6" s="1" t="s">
        <v>198</v>
      </c>
      <c r="H6" s="1" t="s">
        <v>72</v>
      </c>
      <c r="I6" s="1" t="s">
        <v>199</v>
      </c>
      <c r="J6" s="1" t="str">
        <f>_xlfn.CONCAT(DISALLOWANCE[[#This Row],[Req'#]]," - ",DISALLOWANCE[[#This Row],[Section]],": ",DISALLOWANCE[[#This Row],[Description]])</f>
        <v>B2 - Billing: Claim submitted for services during lock-out</v>
      </c>
      <c r="N6" s="81" t="s">
        <v>200</v>
      </c>
    </row>
    <row r="7" spans="1:15" ht="15" x14ac:dyDescent="0.25">
      <c r="A7" s="1" t="s">
        <v>201</v>
      </c>
      <c r="B7" s="1" t="s">
        <v>187</v>
      </c>
      <c r="C7" s="1" t="s">
        <v>202</v>
      </c>
      <c r="D7" s="1" t="str">
        <f>CORRECTIONCODES[[#This Row],[Description]]</f>
        <v>Incorrect provider</v>
      </c>
      <c r="G7" s="1" t="s">
        <v>203</v>
      </c>
      <c r="H7" s="1" t="s">
        <v>72</v>
      </c>
      <c r="I7" s="1" t="s">
        <v>204</v>
      </c>
      <c r="J7" s="1" t="str">
        <f>_xlfn.CONCAT(DISALLOWANCE[[#This Row],[Req'#]]," - ",DISALLOWANCE[[#This Row],[Section]],": ",DISALLOWANCE[[#This Row],[Description]])</f>
        <v>B3 - Billing: Missing documentation of allowable service</v>
      </c>
      <c r="N7" s="80" t="s">
        <v>205</v>
      </c>
    </row>
    <row r="8" spans="1:15" ht="15" x14ac:dyDescent="0.25">
      <c r="A8" s="1" t="s">
        <v>206</v>
      </c>
      <c r="B8" s="1" t="s">
        <v>187</v>
      </c>
      <c r="C8" s="1" t="s">
        <v>207</v>
      </c>
      <c r="D8" s="1" t="str">
        <f>CORRECTIONCODES[[#This Row],[Description]]</f>
        <v>Incorrect time</v>
      </c>
      <c r="G8" s="1" t="s">
        <v>208</v>
      </c>
      <c r="H8" s="1" t="s">
        <v>72</v>
      </c>
      <c r="I8" s="1" t="s">
        <v>209</v>
      </c>
      <c r="J8" s="1" t="str">
        <f>_xlfn.CONCAT(DISALLOWANCE[[#This Row],[Req'#]]," - ",DISALLOWANCE[[#This Row],[Section]],": ",DISALLOWANCE[[#This Row],[Description]])</f>
        <v>B12 - Billing: Service not billable under Title 9</v>
      </c>
      <c r="N8" s="81" t="s">
        <v>210</v>
      </c>
    </row>
    <row r="9" spans="1:15" ht="15" x14ac:dyDescent="0.25">
      <c r="A9" s="1" t="s">
        <v>211</v>
      </c>
      <c r="B9" s="1" t="s">
        <v>187</v>
      </c>
      <c r="C9" s="1" t="s">
        <v>212</v>
      </c>
      <c r="D9" s="1" t="str">
        <f>CORRECTIONCODES[[#This Row],[Description]]</f>
        <v>Incorrect client</v>
      </c>
    </row>
    <row r="10" spans="1:15" ht="15" x14ac:dyDescent="0.25">
      <c r="A10" s="1" t="s">
        <v>213</v>
      </c>
      <c r="B10" s="1" t="s">
        <v>187</v>
      </c>
      <c r="C10" s="1" t="s">
        <v>214</v>
      </c>
      <c r="D10" s="1" t="str">
        <f>CORRECTIONCODES[[#This Row],[Description]]</f>
        <v>Incorrect unit/sub unit</v>
      </c>
    </row>
    <row r="11" spans="1:15" ht="15" x14ac:dyDescent="0.25">
      <c r="A11" s="1" t="s">
        <v>215</v>
      </c>
      <c r="B11" s="1" t="s">
        <v>187</v>
      </c>
      <c r="C11" s="1" t="s">
        <v>216</v>
      </c>
      <c r="D11" s="1" t="str">
        <f>CORRECTIONCODES[[#This Row],[Description]]</f>
        <v>Incorrect location code</v>
      </c>
    </row>
    <row r="12" spans="1:15" ht="15" x14ac:dyDescent="0.25">
      <c r="A12" s="1" t="s">
        <v>217</v>
      </c>
      <c r="B12" s="1" t="s">
        <v>187</v>
      </c>
      <c r="C12" s="1" t="s">
        <v>218</v>
      </c>
      <c r="D12" s="1" t="str">
        <f>CORRECTIONCODES[[#This Row],[Description]]</f>
        <v>Duplicate entry</v>
      </c>
    </row>
    <row r="14" spans="1:15" ht="27.6" x14ac:dyDescent="0.3">
      <c r="A14" s="13" t="s">
        <v>219</v>
      </c>
      <c r="B14" s="13" t="s">
        <v>134</v>
      </c>
      <c r="C14" s="13" t="s">
        <v>136</v>
      </c>
      <c r="D14" s="13" t="s">
        <v>138</v>
      </c>
      <c r="E14" s="13" t="s">
        <v>140</v>
      </c>
      <c r="F14" s="13" t="s">
        <v>142</v>
      </c>
      <c r="G14" s="13" t="s">
        <v>144</v>
      </c>
      <c r="H14" s="13" t="s">
        <v>220</v>
      </c>
      <c r="N14" s="9" t="s">
        <v>221</v>
      </c>
      <c r="O14" s="221" t="s">
        <v>222</v>
      </c>
    </row>
    <row r="15" spans="1:15" ht="13.8" x14ac:dyDescent="0.25">
      <c r="A15" s="13">
        <f>COUNTIF(B15:G15,"Met")+COUNTIF(B15:G15,"Not Met")</f>
        <v>0</v>
      </c>
      <c r="B15" s="2" t="str">
        <f>'Policy &amp; Procedures'!D8</f>
        <v/>
      </c>
      <c r="C15" s="2" t="str">
        <f>'Policy &amp; Procedures'!D9</f>
        <v/>
      </c>
      <c r="D15" s="2" t="str">
        <f>'Policy &amp; Procedures'!D10</f>
        <v/>
      </c>
      <c r="E15" s="2" t="str">
        <f>'Policy &amp; Procedures'!D11</f>
        <v/>
      </c>
      <c r="F15" s="2" t="str">
        <f>'Policy &amp; Procedures'!D12</f>
        <v/>
      </c>
      <c r="G15" s="2" t="str">
        <f>'Policy &amp; Procedures'!D13</f>
        <v/>
      </c>
      <c r="H15" s="2">
        <f>COUNTIF(B15:G15,"Not Met")</f>
        <v>0</v>
      </c>
      <c r="N15" t="s">
        <v>223</v>
      </c>
      <c r="O15">
        <f t="shared" ref="O15" ca="1" si="0">SUM(H41:J41,P41,U41,AF41:AG41,AK41:AL41,BF41)</f>
        <v>0</v>
      </c>
    </row>
    <row r="16" spans="1:15" x14ac:dyDescent="0.25">
      <c r="A16">
        <f>COUNTIF(B15:G15,"Met")</f>
        <v>0</v>
      </c>
      <c r="B16">
        <f>COUNTIF(B15:B15,"Met")</f>
        <v>0</v>
      </c>
      <c r="C16">
        <f t="shared" ref="C16:G16" si="1">COUNTIF(C15:C15,"Met")</f>
        <v>0</v>
      </c>
      <c r="D16">
        <f t="shared" si="1"/>
        <v>0</v>
      </c>
      <c r="E16">
        <f t="shared" si="1"/>
        <v>0</v>
      </c>
      <c r="F16">
        <f t="shared" si="1"/>
        <v>0</v>
      </c>
      <c r="G16">
        <f t="shared" si="1"/>
        <v>0</v>
      </c>
      <c r="N16" t="s">
        <v>224</v>
      </c>
      <c r="O16">
        <f ca="1">SUM(H42:J42,P42,U42,AF42:AG42,AK42:AL42,BF42)</f>
        <v>0</v>
      </c>
    </row>
    <row r="17" spans="1:100" x14ac:dyDescent="0.25">
      <c r="A17">
        <f>COUNTIF(B15:G15,"Not met")</f>
        <v>0</v>
      </c>
      <c r="B17">
        <f>COUNTIF(B15:B15,"Not met")</f>
        <v>0</v>
      </c>
      <c r="C17">
        <f t="shared" ref="C17:G17" si="2">COUNTIF(C15:C15,"Not met")</f>
        <v>0</v>
      </c>
      <c r="D17">
        <f t="shared" si="2"/>
        <v>0</v>
      </c>
      <c r="E17">
        <f t="shared" si="2"/>
        <v>0</v>
      </c>
      <c r="F17">
        <f t="shared" si="2"/>
        <v>0</v>
      </c>
      <c r="G17">
        <f t="shared" si="2"/>
        <v>0</v>
      </c>
    </row>
    <row r="18" spans="1:100" x14ac:dyDescent="0.25">
      <c r="A18">
        <f t="shared" ref="A18:G18" si="3">A16+A17</f>
        <v>0</v>
      </c>
      <c r="B18">
        <f t="shared" si="3"/>
        <v>0</v>
      </c>
      <c r="C18">
        <f t="shared" si="3"/>
        <v>0</v>
      </c>
      <c r="D18">
        <f t="shared" si="3"/>
        <v>0</v>
      </c>
      <c r="E18">
        <f t="shared" si="3"/>
        <v>0</v>
      </c>
      <c r="F18">
        <f t="shared" si="3"/>
        <v>0</v>
      </c>
      <c r="G18">
        <f t="shared" si="3"/>
        <v>0</v>
      </c>
    </row>
    <row r="19" spans="1:100" x14ac:dyDescent="0.25">
      <c r="A19" s="12">
        <f t="shared" ref="A19:G19" si="4">IFERROR(A16/A18,0)</f>
        <v>0</v>
      </c>
      <c r="B19" s="12">
        <f t="shared" si="4"/>
        <v>0</v>
      </c>
      <c r="C19" s="12">
        <f t="shared" si="4"/>
        <v>0</v>
      </c>
      <c r="D19" s="12">
        <f t="shared" si="4"/>
        <v>0</v>
      </c>
      <c r="E19" s="12">
        <f t="shared" si="4"/>
        <v>0</v>
      </c>
      <c r="F19" s="12">
        <f t="shared" si="4"/>
        <v>0</v>
      </c>
      <c r="G19" s="12">
        <f t="shared" si="4"/>
        <v>0</v>
      </c>
    </row>
    <row r="21" spans="1:100" ht="41.4" x14ac:dyDescent="0.25">
      <c r="A21" s="13" t="s">
        <v>56</v>
      </c>
      <c r="B21" s="13" t="s">
        <v>102</v>
      </c>
      <c r="C21" s="13" t="s">
        <v>225</v>
      </c>
      <c r="D21" s="13">
        <v>1.1000000000000001</v>
      </c>
      <c r="E21" s="13">
        <v>1.2</v>
      </c>
      <c r="F21" s="13">
        <v>1.3</v>
      </c>
      <c r="G21" s="13">
        <v>1.4</v>
      </c>
      <c r="H21" s="13">
        <v>1.5</v>
      </c>
      <c r="I21" s="13">
        <v>1.6</v>
      </c>
      <c r="J21" s="13">
        <v>1.7</v>
      </c>
      <c r="K21" s="13" t="s">
        <v>226</v>
      </c>
      <c r="L21" s="13">
        <v>2.1</v>
      </c>
      <c r="M21" s="13">
        <v>2.2000000000000002</v>
      </c>
      <c r="N21" s="13">
        <v>2.2999999999999998</v>
      </c>
      <c r="O21" s="13">
        <v>2.4</v>
      </c>
      <c r="P21" s="13">
        <v>2.5</v>
      </c>
      <c r="Q21" s="13">
        <v>2.6</v>
      </c>
      <c r="R21" s="13" t="s">
        <v>227</v>
      </c>
      <c r="S21" s="13" t="s">
        <v>228</v>
      </c>
      <c r="T21" s="13">
        <v>3.1</v>
      </c>
      <c r="U21" s="13">
        <v>3.2</v>
      </c>
      <c r="V21" s="13">
        <v>3.3</v>
      </c>
      <c r="W21" s="13" t="s">
        <v>229</v>
      </c>
      <c r="X21" s="13" t="s">
        <v>230</v>
      </c>
      <c r="Y21" s="13" t="s">
        <v>231</v>
      </c>
      <c r="Z21" s="13" t="s">
        <v>232</v>
      </c>
      <c r="AA21" s="13" t="s">
        <v>233</v>
      </c>
      <c r="AB21" s="13" t="s">
        <v>234</v>
      </c>
      <c r="AC21" s="13">
        <v>4.0999999999999996</v>
      </c>
      <c r="AD21" s="13" t="s">
        <v>235</v>
      </c>
      <c r="AE21" s="13">
        <v>5.0999999999999996</v>
      </c>
      <c r="AF21" s="13">
        <v>5.2</v>
      </c>
      <c r="AG21" s="13">
        <v>5.3</v>
      </c>
      <c r="AH21" s="13" t="s">
        <v>236</v>
      </c>
      <c r="AI21" s="13" t="s">
        <v>237</v>
      </c>
      <c r="AJ21" s="13" t="s">
        <v>238</v>
      </c>
      <c r="AK21" s="13">
        <v>6.1</v>
      </c>
      <c r="AL21" s="13">
        <v>6.2</v>
      </c>
      <c r="AM21" s="13" t="s">
        <v>239</v>
      </c>
      <c r="AN21" s="13" t="s">
        <v>240</v>
      </c>
      <c r="AO21" s="13" t="s">
        <v>241</v>
      </c>
      <c r="AP21" s="13" t="s">
        <v>242</v>
      </c>
      <c r="AQ21" s="13">
        <v>7.1</v>
      </c>
      <c r="AR21" s="13">
        <v>7.2</v>
      </c>
      <c r="AS21" s="13">
        <v>7.3</v>
      </c>
      <c r="AT21" s="13">
        <v>7.4</v>
      </c>
      <c r="AU21" s="13">
        <v>7.5</v>
      </c>
      <c r="AV21" s="13" t="s">
        <v>243</v>
      </c>
      <c r="AW21" s="13" t="s">
        <v>244</v>
      </c>
      <c r="AX21" s="13" t="s">
        <v>245</v>
      </c>
      <c r="AY21" s="13" t="s">
        <v>246</v>
      </c>
      <c r="AZ21" s="13" t="s">
        <v>247</v>
      </c>
      <c r="BA21" s="13" t="s">
        <v>248</v>
      </c>
      <c r="BB21" s="13" t="s">
        <v>249</v>
      </c>
      <c r="BC21" s="13" t="s">
        <v>250</v>
      </c>
      <c r="BD21" s="13">
        <v>8.1</v>
      </c>
      <c r="BE21" s="13">
        <v>8.1999999999999993</v>
      </c>
      <c r="BF21" s="13">
        <v>8.3000000000000007</v>
      </c>
      <c r="BG21" s="13" t="s">
        <v>251</v>
      </c>
      <c r="BH21" s="13">
        <v>9.1</v>
      </c>
      <c r="BI21" s="13">
        <v>9.1999999999999993</v>
      </c>
      <c r="BJ21" s="13">
        <v>9.3000000000000007</v>
      </c>
      <c r="BK21" s="13" t="s">
        <v>252</v>
      </c>
      <c r="BL21" s="13">
        <v>10.1</v>
      </c>
      <c r="BM21" s="13" t="s">
        <v>253</v>
      </c>
      <c r="BN21" s="13" t="s">
        <v>254</v>
      </c>
      <c r="BO21" s="13" t="s">
        <v>255</v>
      </c>
      <c r="BP21" s="13">
        <v>11.1</v>
      </c>
      <c r="BQ21" s="13">
        <v>11.2</v>
      </c>
      <c r="BR21" s="13" t="s">
        <v>256</v>
      </c>
      <c r="BS21" s="13">
        <v>12.1</v>
      </c>
      <c r="BT21" s="13">
        <v>12.2</v>
      </c>
      <c r="BU21" s="13">
        <v>12.3</v>
      </c>
      <c r="BV21" s="13">
        <v>12.4</v>
      </c>
      <c r="BW21" s="13">
        <v>12.5</v>
      </c>
      <c r="BX21" s="13" t="s">
        <v>257</v>
      </c>
      <c r="BY21" s="13" t="s">
        <v>258</v>
      </c>
      <c r="BZ21" s="13">
        <v>13.1</v>
      </c>
      <c r="CA21" s="13" t="s">
        <v>259</v>
      </c>
      <c r="CB21" s="13" t="s">
        <v>260</v>
      </c>
      <c r="CC21" s="13" t="s">
        <v>261</v>
      </c>
      <c r="CD21" s="13" t="s">
        <v>262</v>
      </c>
      <c r="CE21" s="13" t="s">
        <v>263</v>
      </c>
      <c r="CF21" s="13" t="s">
        <v>264</v>
      </c>
      <c r="CG21" s="13" t="s">
        <v>265</v>
      </c>
      <c r="CH21" s="13" t="s">
        <v>266</v>
      </c>
      <c r="CI21" s="13" t="s">
        <v>267</v>
      </c>
      <c r="CJ21" s="13" t="s">
        <v>268</v>
      </c>
      <c r="CK21" s="13" t="s">
        <v>269</v>
      </c>
      <c r="CL21" s="13" t="s">
        <v>270</v>
      </c>
      <c r="CM21" s="13" t="s">
        <v>271</v>
      </c>
      <c r="CN21" s="13" t="s">
        <v>272</v>
      </c>
      <c r="CO21" s="13" t="s">
        <v>273</v>
      </c>
      <c r="CP21" s="13" t="s">
        <v>274</v>
      </c>
      <c r="CQ21" s="13" t="s">
        <v>275</v>
      </c>
      <c r="CR21" s="66" t="s">
        <v>276</v>
      </c>
      <c r="CS21" s="66" t="s">
        <v>277</v>
      </c>
      <c r="CT21" s="66" t="s">
        <v>278</v>
      </c>
      <c r="CU21" s="66" t="s">
        <v>279</v>
      </c>
      <c r="CV21" s="66" t="s">
        <v>280</v>
      </c>
    </row>
    <row r="22" spans="1:100" ht="13.8" x14ac:dyDescent="0.25">
      <c r="A22" s="2" t="s">
        <v>15</v>
      </c>
      <c r="B22" s="2" t="str">
        <f>IF(MRN_1="N/A","No","Yes")</f>
        <v>No</v>
      </c>
      <c r="C22" s="13">
        <f ca="1">COUNTIF(D22:J22,"Met")+COUNTIF(D22:J22,"Not met")</f>
        <v>0</v>
      </c>
      <c r="D22" s="2" t="str">
        <f t="shared" ref="D22:J31" ca="1" si="5">VLOOKUP(D$21,INDIRECT("'"&amp;$A22&amp;"'!$C$9:$P$191"),14,FALSE)</f>
        <v/>
      </c>
      <c r="E22" s="2" t="str">
        <f t="shared" ca="1" si="5"/>
        <v/>
      </c>
      <c r="F22" s="2" t="str">
        <f t="shared" ca="1" si="5"/>
        <v/>
      </c>
      <c r="G22" s="2" t="str">
        <f t="shared" ca="1" si="5"/>
        <v/>
      </c>
      <c r="H22" s="2" t="str">
        <f t="shared" ca="1" si="5"/>
        <v/>
      </c>
      <c r="I22" s="2" t="str">
        <f t="shared" ca="1" si="5"/>
        <v/>
      </c>
      <c r="J22" s="2" t="str">
        <f t="shared" ca="1" si="5"/>
        <v/>
      </c>
      <c r="K22" s="13">
        <f ca="1">COUNTIF(L22:R22,"Met")+COUNTIF(L22:R22,"Not met")</f>
        <v>0</v>
      </c>
      <c r="L22" s="2" t="str">
        <f ca="1">VLOOKUP(L$21,INDIRECT("'"&amp;$A22&amp;"'!$C$9:$P$191"),14,FALSE)</f>
        <v/>
      </c>
      <c r="M22" s="2" t="str">
        <f t="shared" ref="L22:R31" ca="1" si="6">VLOOKUP(M$21,INDIRECT("'"&amp;$A22&amp;"'!$C$9:$P$191"),14,FALSE)</f>
        <v/>
      </c>
      <c r="N22" s="2" t="str">
        <f t="shared" ca="1" si="6"/>
        <v/>
      </c>
      <c r="O22" s="2" t="str">
        <f t="shared" ca="1" si="6"/>
        <v/>
      </c>
      <c r="P22" s="2" t="str">
        <f t="shared" ca="1" si="6"/>
        <v/>
      </c>
      <c r="Q22" s="2" t="str">
        <f t="shared" ca="1" si="6"/>
        <v/>
      </c>
      <c r="R22" s="2" t="str">
        <f t="shared" ca="1" si="6"/>
        <v/>
      </c>
      <c r="S22" s="13">
        <f ca="1">COUNTIF(T22:AA22,"Met")+COUNTIF(T22:AA22,"Not met")</f>
        <v>0</v>
      </c>
      <c r="T22" s="2" t="str">
        <f t="shared" ref="T22:AA31" ca="1" si="7">VLOOKUP(T$21,INDIRECT("'"&amp;$A22&amp;"'!$C$9:$P$191"),14,FALSE)</f>
        <v/>
      </c>
      <c r="U22" s="2" t="str">
        <f t="shared" ca="1" si="7"/>
        <v/>
      </c>
      <c r="V22" s="2" t="str">
        <f t="shared" ca="1" si="7"/>
        <v/>
      </c>
      <c r="W22" s="2" t="str">
        <f t="shared" ca="1" si="7"/>
        <v/>
      </c>
      <c r="X22" s="2" t="str">
        <f t="shared" ca="1" si="7"/>
        <v/>
      </c>
      <c r="Y22" s="2" t="str">
        <f t="shared" ca="1" si="7"/>
        <v/>
      </c>
      <c r="Z22" s="2" t="str">
        <f t="shared" ca="1" si="7"/>
        <v/>
      </c>
      <c r="AA22" s="2" t="str">
        <f t="shared" ca="1" si="7"/>
        <v/>
      </c>
      <c r="AB22" s="13">
        <f ca="1">COUNTIF(AC22:AC22,"Met")+COUNTIF(AC22:AC22,"Not met")</f>
        <v>0</v>
      </c>
      <c r="AC22" s="2" t="str">
        <f t="shared" ref="AC22:AC41" ca="1" si="8">VLOOKUP(AC$21,INDIRECT("'"&amp;$A22&amp;"'!$C$9:$P$191"),14,FALSE)</f>
        <v/>
      </c>
      <c r="AD22" s="13">
        <f ca="1">COUNTIF(AE22:AI22,"Met")+COUNTIF(AE22:AI22,"Not met")</f>
        <v>0</v>
      </c>
      <c r="AE22" s="2" t="str">
        <f t="shared" ref="AE22:AI41" ca="1" si="9">VLOOKUP(AE$21,INDIRECT("'"&amp;$A22&amp;"'!$C$9:$P$191"),14,FALSE)</f>
        <v/>
      </c>
      <c r="AF22" s="2" t="str">
        <f t="shared" ca="1" si="9"/>
        <v/>
      </c>
      <c r="AG22" s="2" t="str">
        <f t="shared" ca="1" si="9"/>
        <v/>
      </c>
      <c r="AH22" s="2" t="str">
        <f t="shared" ca="1" si="9"/>
        <v/>
      </c>
      <c r="AI22" s="2" t="str">
        <f t="shared" ca="1" si="9"/>
        <v/>
      </c>
      <c r="AJ22" s="13">
        <f ca="1">COUNTIF(AK22:AO22,"Met")+COUNTIF(AK22:AO22,"Not met")</f>
        <v>0</v>
      </c>
      <c r="AK22" s="2" t="str">
        <f t="shared" ref="AK22:AZ41" ca="1" si="10">VLOOKUP(AK$21,INDIRECT("'"&amp;$A22&amp;"'!$C$9:$P$191"),14,FALSE)</f>
        <v/>
      </c>
      <c r="AL22" s="2" t="str">
        <f t="shared" ca="1" si="10"/>
        <v/>
      </c>
      <c r="AM22" s="2" t="str">
        <f t="shared" ca="1" si="10"/>
        <v/>
      </c>
      <c r="AN22" s="2" t="str">
        <f t="shared" ca="1" si="10"/>
        <v/>
      </c>
      <c r="AO22" s="2" t="str">
        <f t="shared" ca="1" si="10"/>
        <v/>
      </c>
      <c r="AP22" s="13">
        <f ca="1">COUNTIF(AQ22:BB22,"Met")+COUNTIF(AQ22:BB22,"Not met")</f>
        <v>0</v>
      </c>
      <c r="AQ22" s="2" t="str">
        <f t="shared" ca="1" si="10"/>
        <v/>
      </c>
      <c r="AR22" s="2" t="str">
        <f t="shared" ca="1" si="10"/>
        <v/>
      </c>
      <c r="AS22" s="2" t="str">
        <f t="shared" ca="1" si="10"/>
        <v/>
      </c>
      <c r="AT22" s="2" t="str">
        <f t="shared" ca="1" si="10"/>
        <v/>
      </c>
      <c r="AU22" s="2" t="str">
        <f t="shared" ca="1" si="10"/>
        <v/>
      </c>
      <c r="AV22" s="2" t="str">
        <f t="shared" ca="1" si="10"/>
        <v/>
      </c>
      <c r="AW22" s="2" t="str">
        <f t="shared" ca="1" si="10"/>
        <v/>
      </c>
      <c r="AX22" s="2" t="str">
        <f t="shared" ca="1" si="10"/>
        <v/>
      </c>
      <c r="AY22" s="2" t="str">
        <f t="shared" ca="1" si="10"/>
        <v/>
      </c>
      <c r="AZ22" s="2" t="str">
        <f t="shared" ca="1" si="10"/>
        <v/>
      </c>
      <c r="BA22" s="2" t="str">
        <f t="shared" ref="BA22:BB37" ca="1" si="11">VLOOKUP(BA$21,INDIRECT("'"&amp;$A22&amp;"'!$C$9:$P$191"),14,FALSE)</f>
        <v/>
      </c>
      <c r="BB22" s="2" t="str">
        <f t="shared" ca="1" si="11"/>
        <v/>
      </c>
      <c r="BC22" s="13">
        <f ca="1">COUNTIF(BD22:BF22,"Met")+COUNTIF(BD22:BF22,"Not met")</f>
        <v>0</v>
      </c>
      <c r="BD22" s="2" t="str">
        <f t="shared" ref="BD22:BF41" ca="1" si="12">VLOOKUP(BD$21,INDIRECT("'"&amp;$A22&amp;"'!$C$9:$P$191"),14,FALSE)</f>
        <v/>
      </c>
      <c r="BE22" s="2" t="str">
        <f t="shared" ca="1" si="12"/>
        <v/>
      </c>
      <c r="BF22" s="2" t="str">
        <f t="shared" ca="1" si="12"/>
        <v/>
      </c>
      <c r="BG22" s="13">
        <f ca="1">COUNTIF(BH22:BJ22,"Met")+COUNTIF(BH22:BJ22,"Not met")</f>
        <v>0</v>
      </c>
      <c r="BH22" s="2" t="str">
        <f t="shared" ref="BH22:BJ41" ca="1" si="13">VLOOKUP(BH$21,INDIRECT("'"&amp;$A22&amp;"'!$C$9:$P$191"),14,FALSE)</f>
        <v/>
      </c>
      <c r="BI22" s="2" t="str">
        <f t="shared" ca="1" si="13"/>
        <v/>
      </c>
      <c r="BJ22" s="2" t="str">
        <f t="shared" ca="1" si="13"/>
        <v/>
      </c>
      <c r="BK22" s="13">
        <f ca="1">COUNTIF(BL22:BN22,"Not met")+COUNTIF(BL22:BN22,"Met")</f>
        <v>0</v>
      </c>
      <c r="BL22" s="2" t="str">
        <f t="shared" ref="BL22:BN41" ca="1" si="14">VLOOKUP(BL$21,INDIRECT("'"&amp;$A22&amp;"'!$C$9:$P$191"),14,FALSE)</f>
        <v/>
      </c>
      <c r="BM22" s="2" t="str">
        <f t="shared" ca="1" si="14"/>
        <v/>
      </c>
      <c r="BN22" s="2" t="str">
        <f t="shared" ca="1" si="14"/>
        <v/>
      </c>
      <c r="BO22" s="13">
        <f ca="1">COUNTIF(BP22:BQ22,"Met")+COUNTIF(BP22:BQ22,"Not met")</f>
        <v>0</v>
      </c>
      <c r="BP22" s="2" t="str">
        <f t="shared" ref="BP22:BQ41" ca="1" si="15">VLOOKUP(BP$21,INDIRECT("'"&amp;$A22&amp;"'!$C$9:$P$191"),14,FALSE)</f>
        <v/>
      </c>
      <c r="BQ22" s="2" t="str">
        <f t="shared" ca="1" si="15"/>
        <v/>
      </c>
      <c r="BR22" s="13">
        <f ca="1">COUNTIF(BS22:BX22,"Met")+COUNTIF(BS22:BX22,"Not met")</f>
        <v>0</v>
      </c>
      <c r="BS22" s="2" t="str">
        <f t="shared" ref="BS22:BX31" ca="1" si="16">VLOOKUP(BS$21,INDIRECT("'"&amp;$A22&amp;"'!$C$9:$P$191"),14,FALSE)</f>
        <v/>
      </c>
      <c r="BT22" s="2" t="str">
        <f t="shared" ca="1" si="16"/>
        <v/>
      </c>
      <c r="BU22" s="2" t="str">
        <f t="shared" ca="1" si="16"/>
        <v/>
      </c>
      <c r="BV22" s="2" t="str">
        <f t="shared" ca="1" si="16"/>
        <v/>
      </c>
      <c r="BW22" s="2" t="str">
        <f t="shared" ca="1" si="16"/>
        <v/>
      </c>
      <c r="BX22" s="2" t="str">
        <f t="shared" ca="1" si="16"/>
        <v/>
      </c>
      <c r="BY22" s="13">
        <f ca="1">COUNTIF(BZ22:CD22,"Met")+COUNTIF(BZ22:CD22,"Not met")</f>
        <v>0</v>
      </c>
      <c r="BZ22" s="2" t="str">
        <f t="shared" ref="BZ22:CD31" ca="1" si="17">VLOOKUP(BZ$21,INDIRECT("'"&amp;$A22&amp;"'!$C$9:$P$191"),14,FALSE)</f>
        <v/>
      </c>
      <c r="CA22" s="2" t="str">
        <f t="shared" ca="1" si="17"/>
        <v/>
      </c>
      <c r="CB22" s="2" t="str">
        <f t="shared" ca="1" si="17"/>
        <v/>
      </c>
      <c r="CC22" s="2" t="str">
        <f t="shared" ca="1" si="17"/>
        <v/>
      </c>
      <c r="CD22" s="2" t="str">
        <f t="shared" ca="1" si="17"/>
        <v/>
      </c>
      <c r="CE22" s="2">
        <f t="shared" ref="CE22:CE41" ca="1" si="18">COUNTIF(D22:J22,"Not Met")</f>
        <v>0</v>
      </c>
      <c r="CF22" s="2">
        <f t="shared" ref="CF22:CF41" ca="1" si="19">COUNTIF(L22:R22,"Not Met")</f>
        <v>0</v>
      </c>
      <c r="CG22" s="2">
        <f t="shared" ref="CG22:CG41" ca="1" si="20">COUNTIF(T22:AA22,"Not Met")</f>
        <v>0</v>
      </c>
      <c r="CH22" s="2">
        <f t="shared" ref="CH22:CH41" ca="1" si="21">COUNTIF(AC22:AC22,"Not Met")</f>
        <v>0</v>
      </c>
      <c r="CI22" s="2">
        <f t="shared" ref="CI22:CI41" ca="1" si="22">COUNTIF(AE22:AI22,"Not Met")</f>
        <v>0</v>
      </c>
      <c r="CJ22" s="2">
        <f t="shared" ref="CJ22:CJ41" ca="1" si="23">COUNTIF(AK22:AO22,"Not Met")</f>
        <v>0</v>
      </c>
      <c r="CK22" s="2">
        <f t="shared" ref="CK22:CK41" ca="1" si="24">COUNTIF(AQ22:BB22,"Not Met")</f>
        <v>0</v>
      </c>
      <c r="CL22" s="2">
        <f t="shared" ref="CL22:CL41" ca="1" si="25">COUNTIF(BD22:BF22,"Not Met")</f>
        <v>0</v>
      </c>
      <c r="CM22" s="2">
        <f t="shared" ref="CM22:CM41" ca="1" si="26">COUNTIF(BH22:BJ22,"Not Met")</f>
        <v>0</v>
      </c>
      <c r="CN22" s="2">
        <f t="shared" ref="CN22:CN41" ca="1" si="27">COUNTIF(BL22:BN22,"Not Met")</f>
        <v>0</v>
      </c>
      <c r="CO22" s="2">
        <f t="shared" ref="CO22:CO41" ca="1" si="28">COUNTIF(BP22:BQ22,"Not Met")</f>
        <v>0</v>
      </c>
      <c r="CP22" s="2">
        <f t="shared" ref="CP22:CP41" ca="1" si="29">COUNTIF(BS22:BX22,"Not Met")</f>
        <v>0</v>
      </c>
      <c r="CQ22" s="2">
        <f t="shared" ref="CQ22:CQ41" ca="1" si="30">COUNTIF(BZ22:CD22,"Not Met")</f>
        <v>0</v>
      </c>
      <c r="CR22">
        <f ca="1">SUM(C22,K22,S22,AB22,AD22,AJ22,BC22,BR22,AP22,BG22,BY22,BK22,BO22)</f>
        <v>0</v>
      </c>
      <c r="CS22">
        <f t="shared" ref="CS22:CS41" ca="1" si="31">COUNTIF(C22:CD22,"Met")</f>
        <v>0</v>
      </c>
      <c r="CT22">
        <f t="shared" ref="CT22:CT41" ca="1" si="32">COUNTIF(C22:CD22,"Not Met")</f>
        <v>0</v>
      </c>
      <c r="CU22" s="12">
        <f ca="1">IFERROR(CS22/CR22,0)</f>
        <v>0</v>
      </c>
      <c r="CV22" t="str">
        <f ca="1">IFERROR(IF(CU22&gt;=0.9,"Yes","No"),0)</f>
        <v>No</v>
      </c>
    </row>
    <row r="23" spans="1:100" ht="13.8" x14ac:dyDescent="0.25">
      <c r="A23" s="2" t="s">
        <v>17</v>
      </c>
      <c r="B23" s="2" t="str">
        <f>IF(MRN_2="N/A","No","Yes")</f>
        <v>No</v>
      </c>
      <c r="C23" s="13">
        <f t="shared" ref="C23:C41" ca="1" si="33">COUNTIF(D23:J23,"Met")+COUNTIF(D23:J23,"Not met")</f>
        <v>0</v>
      </c>
      <c r="D23" s="2" t="str">
        <f t="shared" ca="1" si="5"/>
        <v/>
      </c>
      <c r="E23" s="2" t="str">
        <f t="shared" ca="1" si="5"/>
        <v/>
      </c>
      <c r="F23" s="2" t="str">
        <f t="shared" ca="1" si="5"/>
        <v/>
      </c>
      <c r="G23" s="2" t="str">
        <f t="shared" ca="1" si="5"/>
        <v/>
      </c>
      <c r="H23" s="2" t="str">
        <f t="shared" ca="1" si="5"/>
        <v/>
      </c>
      <c r="I23" s="2" t="str">
        <f t="shared" ca="1" si="5"/>
        <v/>
      </c>
      <c r="J23" s="2" t="str">
        <f t="shared" ca="1" si="5"/>
        <v/>
      </c>
      <c r="K23" s="13">
        <f t="shared" ref="K23:K41" ca="1" si="34">COUNTIF(L23:R23,"Met")+COUNTIF(L23:R23,"Not met")</f>
        <v>0</v>
      </c>
      <c r="L23" s="2" t="str">
        <f t="shared" ca="1" si="6"/>
        <v/>
      </c>
      <c r="M23" s="2" t="str">
        <f t="shared" ca="1" si="6"/>
        <v/>
      </c>
      <c r="N23" s="2" t="str">
        <f t="shared" ca="1" si="6"/>
        <v/>
      </c>
      <c r="O23" s="2" t="str">
        <f t="shared" ca="1" si="6"/>
        <v/>
      </c>
      <c r="P23" s="2" t="str">
        <f t="shared" ca="1" si="6"/>
        <v/>
      </c>
      <c r="Q23" s="2" t="str">
        <f t="shared" ca="1" si="6"/>
        <v/>
      </c>
      <c r="R23" s="2" t="str">
        <f t="shared" ca="1" si="6"/>
        <v/>
      </c>
      <c r="S23" s="13">
        <f t="shared" ref="S23:S41" ca="1" si="35">COUNTIF(T23:AA23,"Met")+COUNTIF(T23:AA23,"Not met")</f>
        <v>0</v>
      </c>
      <c r="T23" s="2" t="str">
        <f t="shared" ca="1" si="7"/>
        <v/>
      </c>
      <c r="U23" s="2" t="str">
        <f t="shared" ca="1" si="7"/>
        <v/>
      </c>
      <c r="V23" s="2" t="str">
        <f t="shared" ca="1" si="7"/>
        <v/>
      </c>
      <c r="W23" s="2" t="str">
        <f t="shared" ca="1" si="7"/>
        <v/>
      </c>
      <c r="X23" s="2" t="str">
        <f t="shared" ca="1" si="7"/>
        <v/>
      </c>
      <c r="Y23" s="2" t="str">
        <f t="shared" ca="1" si="7"/>
        <v/>
      </c>
      <c r="Z23" s="2" t="str">
        <f t="shared" ca="1" si="7"/>
        <v/>
      </c>
      <c r="AA23" s="2" t="str">
        <f t="shared" ca="1" si="7"/>
        <v/>
      </c>
      <c r="AB23" s="13">
        <f t="shared" ref="AB23:AB41" ca="1" si="36">COUNTIF(AC23:AC23,"Met")+COUNTIF(AC23:AC23,"Not met")</f>
        <v>0</v>
      </c>
      <c r="AC23" s="2" t="str">
        <f t="shared" ca="1" si="8"/>
        <v/>
      </c>
      <c r="AD23" s="13">
        <f t="shared" ref="AD23:AD41" ca="1" si="37">COUNTIF(AE23:AI23,"Met")+COUNTIF(AE23:AI23,"Not met")</f>
        <v>0</v>
      </c>
      <c r="AE23" s="2" t="str">
        <f t="shared" ca="1" si="9"/>
        <v/>
      </c>
      <c r="AF23" s="2" t="str">
        <f t="shared" ca="1" si="9"/>
        <v/>
      </c>
      <c r="AG23" s="2" t="str">
        <f t="shared" ca="1" si="9"/>
        <v/>
      </c>
      <c r="AH23" s="2" t="str">
        <f t="shared" ca="1" si="9"/>
        <v/>
      </c>
      <c r="AI23" s="2" t="str">
        <f t="shared" ca="1" si="9"/>
        <v/>
      </c>
      <c r="AJ23" s="13">
        <f t="shared" ref="AJ23:AJ41" ca="1" si="38">COUNTIF(AK23:AO23,"Met")+COUNTIF(AK23:AO23,"Not met")</f>
        <v>0</v>
      </c>
      <c r="AK23" s="2" t="str">
        <f t="shared" ca="1" si="10"/>
        <v/>
      </c>
      <c r="AL23" s="2" t="str">
        <f t="shared" ca="1" si="10"/>
        <v/>
      </c>
      <c r="AM23" s="2" t="str">
        <f t="shared" ca="1" si="10"/>
        <v/>
      </c>
      <c r="AN23" s="2" t="str">
        <f t="shared" ca="1" si="10"/>
        <v/>
      </c>
      <c r="AO23" s="2" t="str">
        <f t="shared" ca="1" si="10"/>
        <v/>
      </c>
      <c r="AP23" s="13">
        <f t="shared" ref="AP23:AP41" ca="1" si="39">COUNTIF(AQ23:BB23,"Met")+COUNTIF(AQ23:BB23,"Not met")</f>
        <v>0</v>
      </c>
      <c r="AQ23" s="2" t="str">
        <f t="shared" ca="1" si="10"/>
        <v/>
      </c>
      <c r="AR23" s="2" t="str">
        <f t="shared" ca="1" si="10"/>
        <v/>
      </c>
      <c r="AS23" s="2" t="str">
        <f t="shared" ca="1" si="10"/>
        <v/>
      </c>
      <c r="AT23" s="2" t="str">
        <f t="shared" ca="1" si="10"/>
        <v/>
      </c>
      <c r="AU23" s="2" t="str">
        <f t="shared" ca="1" si="10"/>
        <v/>
      </c>
      <c r="AV23" s="2" t="str">
        <f t="shared" ca="1" si="10"/>
        <v/>
      </c>
      <c r="AW23" s="2" t="str">
        <f t="shared" ca="1" si="10"/>
        <v/>
      </c>
      <c r="AX23" s="2" t="str">
        <f t="shared" ca="1" si="10"/>
        <v/>
      </c>
      <c r="AY23" s="2" t="str">
        <f t="shared" ca="1" si="10"/>
        <v/>
      </c>
      <c r="AZ23" s="2" t="str">
        <f t="shared" ca="1" si="10"/>
        <v/>
      </c>
      <c r="BA23" s="2" t="str">
        <f t="shared" ca="1" si="11"/>
        <v/>
      </c>
      <c r="BB23" s="2" t="str">
        <f t="shared" ca="1" si="11"/>
        <v/>
      </c>
      <c r="BC23" s="13">
        <f t="shared" ref="BC23:BC41" ca="1" si="40">COUNTIF(BD23:BF23,"Met")+COUNTIF(BD23:BF23,"Not met")</f>
        <v>0</v>
      </c>
      <c r="BD23" s="2" t="str">
        <f t="shared" ca="1" si="12"/>
        <v/>
      </c>
      <c r="BE23" s="2" t="str">
        <f t="shared" ca="1" si="12"/>
        <v/>
      </c>
      <c r="BF23" s="2" t="str">
        <f t="shared" ca="1" si="12"/>
        <v/>
      </c>
      <c r="BG23" s="13">
        <f t="shared" ref="BG23:BG41" ca="1" si="41">COUNTIF(BH23:BJ23,"Met")+COUNTIF(BH23:BJ23,"Not met")</f>
        <v>0</v>
      </c>
      <c r="BH23" s="2" t="str">
        <f t="shared" ca="1" si="13"/>
        <v/>
      </c>
      <c r="BI23" s="2" t="str">
        <f t="shared" ca="1" si="13"/>
        <v/>
      </c>
      <c r="BJ23" s="2" t="str">
        <f t="shared" ca="1" si="13"/>
        <v/>
      </c>
      <c r="BK23" s="13">
        <f t="shared" ref="BK23:BK41" ca="1" si="42">COUNTIF(BL23:BN23,"Not met")+COUNTIF(BL23:BN23,"Met")</f>
        <v>0</v>
      </c>
      <c r="BL23" s="2" t="str">
        <f t="shared" ca="1" si="14"/>
        <v/>
      </c>
      <c r="BM23" s="2" t="str">
        <f t="shared" ca="1" si="14"/>
        <v/>
      </c>
      <c r="BN23" s="2" t="str">
        <f t="shared" ca="1" si="14"/>
        <v/>
      </c>
      <c r="BO23" s="13">
        <f t="shared" ref="BO23:BO41" ca="1" si="43">COUNTIF(BP23:BQ23,"Met")+COUNTIF(BP23:BQ23,"Not met")</f>
        <v>0</v>
      </c>
      <c r="BP23" s="2" t="str">
        <f t="shared" ca="1" si="15"/>
        <v/>
      </c>
      <c r="BQ23" s="2" t="str">
        <f t="shared" ca="1" si="15"/>
        <v/>
      </c>
      <c r="BR23" s="13">
        <f t="shared" ref="BR23:BR41" ca="1" si="44">COUNTIF(BS23:BX23,"Met")+COUNTIF(BS23:BX23,"Not met")</f>
        <v>0</v>
      </c>
      <c r="BS23" s="2" t="str">
        <f t="shared" ca="1" si="16"/>
        <v/>
      </c>
      <c r="BT23" s="2" t="str">
        <f t="shared" ca="1" si="16"/>
        <v/>
      </c>
      <c r="BU23" s="2" t="str">
        <f t="shared" ca="1" si="16"/>
        <v/>
      </c>
      <c r="BV23" s="2" t="str">
        <f t="shared" ca="1" si="16"/>
        <v/>
      </c>
      <c r="BW23" s="2" t="str">
        <f t="shared" ca="1" si="16"/>
        <v/>
      </c>
      <c r="BX23" s="2" t="str">
        <f t="shared" ca="1" si="16"/>
        <v/>
      </c>
      <c r="BY23" s="13">
        <f t="shared" ref="BY23:BY41" ca="1" si="45">COUNTIF(BZ23:CD23,"Met")+COUNTIF(BZ23:CD23,"Not met")</f>
        <v>0</v>
      </c>
      <c r="BZ23" s="2" t="str">
        <f t="shared" ca="1" si="17"/>
        <v/>
      </c>
      <c r="CA23" s="2" t="str">
        <f t="shared" ca="1" si="17"/>
        <v/>
      </c>
      <c r="CB23" s="2" t="str">
        <f t="shared" ca="1" si="17"/>
        <v/>
      </c>
      <c r="CC23" s="2" t="str">
        <f t="shared" ca="1" si="17"/>
        <v/>
      </c>
      <c r="CD23" s="2" t="str">
        <f t="shared" ca="1" si="17"/>
        <v/>
      </c>
      <c r="CE23" s="2">
        <f t="shared" ca="1" si="18"/>
        <v>0</v>
      </c>
      <c r="CF23" s="2">
        <f t="shared" ca="1" si="19"/>
        <v>0</v>
      </c>
      <c r="CG23" s="2">
        <f t="shared" ca="1" si="20"/>
        <v>0</v>
      </c>
      <c r="CH23" s="2">
        <f t="shared" ca="1" si="21"/>
        <v>0</v>
      </c>
      <c r="CI23" s="2">
        <f t="shared" ca="1" si="22"/>
        <v>0</v>
      </c>
      <c r="CJ23" s="2">
        <f t="shared" ca="1" si="23"/>
        <v>0</v>
      </c>
      <c r="CK23" s="2">
        <f t="shared" ca="1" si="24"/>
        <v>0</v>
      </c>
      <c r="CL23" s="2">
        <f t="shared" ca="1" si="25"/>
        <v>0</v>
      </c>
      <c r="CM23" s="2">
        <f t="shared" ca="1" si="26"/>
        <v>0</v>
      </c>
      <c r="CN23" s="2">
        <f t="shared" ca="1" si="27"/>
        <v>0</v>
      </c>
      <c r="CO23" s="2">
        <f t="shared" ca="1" si="28"/>
        <v>0</v>
      </c>
      <c r="CP23" s="2">
        <f t="shared" ca="1" si="29"/>
        <v>0</v>
      </c>
      <c r="CQ23" s="2">
        <f t="shared" ca="1" si="30"/>
        <v>0</v>
      </c>
      <c r="CR23">
        <f t="shared" ref="CR23:CR41" ca="1" si="46">SUM(C23,K23,S23,AB23,AD23,AJ23,BC23,BR23,AP23,BG23,BY23,BK23,BO23)</f>
        <v>0</v>
      </c>
      <c r="CS23">
        <f t="shared" ca="1" si="31"/>
        <v>0</v>
      </c>
      <c r="CT23">
        <f t="shared" ca="1" si="32"/>
        <v>0</v>
      </c>
      <c r="CU23" s="12">
        <f t="shared" ref="CU23:CU41" ca="1" si="47">IFERROR(CS23/CR23,0)</f>
        <v>0</v>
      </c>
      <c r="CV23" t="str">
        <f t="shared" ref="CV23:CV41" ca="1" si="48">IFERROR(IF(CU23&gt;=0.9,"Yes","No"),0)</f>
        <v>No</v>
      </c>
    </row>
    <row r="24" spans="1:100" ht="13.8" x14ac:dyDescent="0.25">
      <c r="A24" s="2" t="s">
        <v>18</v>
      </c>
      <c r="B24" s="2" t="str">
        <f>IF(MRN_3="N/A","No","Yes")</f>
        <v>No</v>
      </c>
      <c r="C24" s="13">
        <f t="shared" ca="1" si="33"/>
        <v>0</v>
      </c>
      <c r="D24" s="2" t="str">
        <f t="shared" ca="1" si="5"/>
        <v/>
      </c>
      <c r="E24" s="2" t="str">
        <f t="shared" ca="1" si="5"/>
        <v/>
      </c>
      <c r="F24" s="2" t="str">
        <f t="shared" ca="1" si="5"/>
        <v/>
      </c>
      <c r="G24" s="2" t="str">
        <f t="shared" ca="1" si="5"/>
        <v/>
      </c>
      <c r="H24" s="2" t="str">
        <f t="shared" ca="1" si="5"/>
        <v/>
      </c>
      <c r="I24" s="2" t="str">
        <f t="shared" ca="1" si="5"/>
        <v/>
      </c>
      <c r="J24" s="2" t="str">
        <f t="shared" ca="1" si="5"/>
        <v/>
      </c>
      <c r="K24" s="13">
        <f t="shared" ca="1" si="34"/>
        <v>0</v>
      </c>
      <c r="L24" s="2" t="str">
        <f t="shared" ca="1" si="6"/>
        <v/>
      </c>
      <c r="M24" s="2" t="str">
        <f t="shared" ca="1" si="6"/>
        <v/>
      </c>
      <c r="N24" s="2" t="str">
        <f t="shared" ca="1" si="6"/>
        <v/>
      </c>
      <c r="O24" s="2" t="str">
        <f t="shared" ca="1" si="6"/>
        <v/>
      </c>
      <c r="P24" s="2" t="str">
        <f t="shared" ca="1" si="6"/>
        <v/>
      </c>
      <c r="Q24" s="2" t="str">
        <f t="shared" ca="1" si="6"/>
        <v/>
      </c>
      <c r="R24" s="2" t="str">
        <f t="shared" ca="1" si="6"/>
        <v/>
      </c>
      <c r="S24" s="13">
        <f t="shared" ca="1" si="35"/>
        <v>0</v>
      </c>
      <c r="T24" s="2" t="str">
        <f t="shared" ca="1" si="7"/>
        <v/>
      </c>
      <c r="U24" s="2" t="str">
        <f t="shared" ca="1" si="7"/>
        <v/>
      </c>
      <c r="V24" s="2" t="str">
        <f t="shared" ca="1" si="7"/>
        <v/>
      </c>
      <c r="W24" s="2" t="str">
        <f t="shared" ca="1" si="7"/>
        <v/>
      </c>
      <c r="X24" s="2" t="str">
        <f t="shared" ca="1" si="7"/>
        <v/>
      </c>
      <c r="Y24" s="2" t="str">
        <f t="shared" ca="1" si="7"/>
        <v/>
      </c>
      <c r="Z24" s="2" t="str">
        <f t="shared" ca="1" si="7"/>
        <v/>
      </c>
      <c r="AA24" s="2" t="str">
        <f t="shared" ca="1" si="7"/>
        <v/>
      </c>
      <c r="AB24" s="13">
        <f t="shared" ca="1" si="36"/>
        <v>0</v>
      </c>
      <c r="AC24" s="2" t="str">
        <f t="shared" ca="1" si="8"/>
        <v/>
      </c>
      <c r="AD24" s="13">
        <f t="shared" ca="1" si="37"/>
        <v>0</v>
      </c>
      <c r="AE24" s="2" t="str">
        <f t="shared" ca="1" si="9"/>
        <v/>
      </c>
      <c r="AF24" s="2" t="str">
        <f t="shared" ca="1" si="9"/>
        <v/>
      </c>
      <c r="AG24" s="2" t="str">
        <f t="shared" ca="1" si="9"/>
        <v/>
      </c>
      <c r="AH24" s="2" t="str">
        <f t="shared" ca="1" si="9"/>
        <v/>
      </c>
      <c r="AI24" s="2" t="str">
        <f t="shared" ca="1" si="9"/>
        <v/>
      </c>
      <c r="AJ24" s="13">
        <f t="shared" ca="1" si="38"/>
        <v>0</v>
      </c>
      <c r="AK24" s="2" t="str">
        <f t="shared" ca="1" si="10"/>
        <v/>
      </c>
      <c r="AL24" s="2" t="str">
        <f t="shared" ca="1" si="10"/>
        <v/>
      </c>
      <c r="AM24" s="2" t="str">
        <f t="shared" ca="1" si="10"/>
        <v/>
      </c>
      <c r="AN24" s="2" t="str">
        <f t="shared" ca="1" si="10"/>
        <v/>
      </c>
      <c r="AO24" s="2" t="str">
        <f t="shared" ca="1" si="10"/>
        <v/>
      </c>
      <c r="AP24" s="13">
        <f t="shared" ca="1" si="39"/>
        <v>0</v>
      </c>
      <c r="AQ24" s="2" t="str">
        <f t="shared" ca="1" si="10"/>
        <v/>
      </c>
      <c r="AR24" s="2" t="str">
        <f t="shared" ca="1" si="10"/>
        <v/>
      </c>
      <c r="AS24" s="2" t="str">
        <f t="shared" ca="1" si="10"/>
        <v/>
      </c>
      <c r="AT24" s="2" t="str">
        <f t="shared" ca="1" si="10"/>
        <v/>
      </c>
      <c r="AU24" s="2" t="str">
        <f t="shared" ca="1" si="10"/>
        <v/>
      </c>
      <c r="AV24" s="2" t="str">
        <f t="shared" ca="1" si="10"/>
        <v/>
      </c>
      <c r="AW24" s="2" t="str">
        <f t="shared" ca="1" si="10"/>
        <v/>
      </c>
      <c r="AX24" s="2" t="str">
        <f t="shared" ca="1" si="10"/>
        <v/>
      </c>
      <c r="AY24" s="2" t="str">
        <f t="shared" ca="1" si="10"/>
        <v/>
      </c>
      <c r="AZ24" s="2" t="str">
        <f t="shared" ca="1" si="10"/>
        <v/>
      </c>
      <c r="BA24" s="2" t="str">
        <f t="shared" ca="1" si="11"/>
        <v/>
      </c>
      <c r="BB24" s="2" t="str">
        <f t="shared" ca="1" si="11"/>
        <v/>
      </c>
      <c r="BC24" s="13">
        <f t="shared" ca="1" si="40"/>
        <v>0</v>
      </c>
      <c r="BD24" s="2" t="str">
        <f t="shared" ca="1" si="12"/>
        <v/>
      </c>
      <c r="BE24" s="2" t="str">
        <f t="shared" ca="1" si="12"/>
        <v/>
      </c>
      <c r="BF24" s="2" t="str">
        <f t="shared" ca="1" si="12"/>
        <v/>
      </c>
      <c r="BG24" s="13">
        <f t="shared" ca="1" si="41"/>
        <v>0</v>
      </c>
      <c r="BH24" s="2" t="str">
        <f t="shared" ca="1" si="13"/>
        <v/>
      </c>
      <c r="BI24" s="2" t="str">
        <f t="shared" ca="1" si="13"/>
        <v/>
      </c>
      <c r="BJ24" s="2" t="str">
        <f t="shared" ca="1" si="13"/>
        <v/>
      </c>
      <c r="BK24" s="13">
        <f t="shared" ca="1" si="42"/>
        <v>0</v>
      </c>
      <c r="BL24" s="2" t="str">
        <f t="shared" ca="1" si="14"/>
        <v/>
      </c>
      <c r="BM24" s="2" t="str">
        <f t="shared" ca="1" si="14"/>
        <v/>
      </c>
      <c r="BN24" s="2" t="str">
        <f t="shared" ca="1" si="14"/>
        <v/>
      </c>
      <c r="BO24" s="13">
        <f t="shared" ca="1" si="43"/>
        <v>0</v>
      </c>
      <c r="BP24" s="2" t="str">
        <f t="shared" ca="1" si="15"/>
        <v/>
      </c>
      <c r="BQ24" s="2" t="str">
        <f t="shared" ca="1" si="15"/>
        <v/>
      </c>
      <c r="BR24" s="13">
        <f t="shared" ca="1" si="44"/>
        <v>0</v>
      </c>
      <c r="BS24" s="2" t="str">
        <f t="shared" ca="1" si="16"/>
        <v/>
      </c>
      <c r="BT24" s="2" t="str">
        <f t="shared" ca="1" si="16"/>
        <v/>
      </c>
      <c r="BU24" s="2" t="str">
        <f t="shared" ca="1" si="16"/>
        <v/>
      </c>
      <c r="BV24" s="2" t="str">
        <f t="shared" ca="1" si="16"/>
        <v/>
      </c>
      <c r="BW24" s="2" t="str">
        <f t="shared" ca="1" si="16"/>
        <v/>
      </c>
      <c r="BX24" s="2" t="str">
        <f t="shared" ca="1" si="16"/>
        <v/>
      </c>
      <c r="BY24" s="13">
        <f t="shared" ca="1" si="45"/>
        <v>0</v>
      </c>
      <c r="BZ24" s="2" t="str">
        <f t="shared" ca="1" si="17"/>
        <v/>
      </c>
      <c r="CA24" s="2" t="str">
        <f t="shared" ca="1" si="17"/>
        <v/>
      </c>
      <c r="CB24" s="2" t="str">
        <f t="shared" ca="1" si="17"/>
        <v/>
      </c>
      <c r="CC24" s="2" t="str">
        <f t="shared" ca="1" si="17"/>
        <v/>
      </c>
      <c r="CD24" s="2" t="str">
        <f t="shared" ca="1" si="17"/>
        <v/>
      </c>
      <c r="CE24" s="2">
        <f t="shared" ca="1" si="18"/>
        <v>0</v>
      </c>
      <c r="CF24" s="2">
        <f t="shared" ca="1" si="19"/>
        <v>0</v>
      </c>
      <c r="CG24" s="2">
        <f t="shared" ca="1" si="20"/>
        <v>0</v>
      </c>
      <c r="CH24" s="2">
        <f t="shared" ca="1" si="21"/>
        <v>0</v>
      </c>
      <c r="CI24" s="2">
        <f t="shared" ca="1" si="22"/>
        <v>0</v>
      </c>
      <c r="CJ24" s="2">
        <f t="shared" ca="1" si="23"/>
        <v>0</v>
      </c>
      <c r="CK24" s="2">
        <f t="shared" ca="1" si="24"/>
        <v>0</v>
      </c>
      <c r="CL24" s="2">
        <f t="shared" ca="1" si="25"/>
        <v>0</v>
      </c>
      <c r="CM24" s="2">
        <f t="shared" ca="1" si="26"/>
        <v>0</v>
      </c>
      <c r="CN24" s="2">
        <f t="shared" ca="1" si="27"/>
        <v>0</v>
      </c>
      <c r="CO24" s="2">
        <f t="shared" ca="1" si="28"/>
        <v>0</v>
      </c>
      <c r="CP24" s="2">
        <f t="shared" ca="1" si="29"/>
        <v>0</v>
      </c>
      <c r="CQ24" s="2">
        <f t="shared" ca="1" si="30"/>
        <v>0</v>
      </c>
      <c r="CR24">
        <f t="shared" ca="1" si="46"/>
        <v>0</v>
      </c>
      <c r="CS24">
        <f t="shared" ca="1" si="31"/>
        <v>0</v>
      </c>
      <c r="CT24">
        <f t="shared" ca="1" si="32"/>
        <v>0</v>
      </c>
      <c r="CU24" s="12">
        <f t="shared" ca="1" si="47"/>
        <v>0</v>
      </c>
      <c r="CV24" t="str">
        <f t="shared" ca="1" si="48"/>
        <v>No</v>
      </c>
    </row>
    <row r="25" spans="1:100" ht="13.8" x14ac:dyDescent="0.25">
      <c r="A25" s="2" t="s">
        <v>19</v>
      </c>
      <c r="B25" s="2" t="str">
        <f>IF(MRN_4="N/A","No","Yes")</f>
        <v>No</v>
      </c>
      <c r="C25" s="13">
        <f t="shared" ca="1" si="33"/>
        <v>0</v>
      </c>
      <c r="D25" s="2" t="str">
        <f t="shared" ca="1" si="5"/>
        <v/>
      </c>
      <c r="E25" s="2" t="str">
        <f t="shared" ca="1" si="5"/>
        <v/>
      </c>
      <c r="F25" s="2" t="str">
        <f t="shared" ca="1" si="5"/>
        <v/>
      </c>
      <c r="G25" s="2" t="str">
        <f t="shared" ca="1" si="5"/>
        <v/>
      </c>
      <c r="H25" s="2" t="str">
        <f t="shared" ca="1" si="5"/>
        <v/>
      </c>
      <c r="I25" s="2" t="str">
        <f t="shared" ca="1" si="5"/>
        <v/>
      </c>
      <c r="J25" s="2" t="str">
        <f t="shared" ca="1" si="5"/>
        <v/>
      </c>
      <c r="K25" s="13">
        <f t="shared" ca="1" si="34"/>
        <v>0</v>
      </c>
      <c r="L25" s="2" t="str">
        <f t="shared" ca="1" si="6"/>
        <v/>
      </c>
      <c r="M25" s="2" t="str">
        <f t="shared" ca="1" si="6"/>
        <v/>
      </c>
      <c r="N25" s="2" t="str">
        <f t="shared" ca="1" si="6"/>
        <v/>
      </c>
      <c r="O25" s="2" t="str">
        <f t="shared" ca="1" si="6"/>
        <v/>
      </c>
      <c r="P25" s="2" t="str">
        <f t="shared" ca="1" si="6"/>
        <v/>
      </c>
      <c r="Q25" s="2" t="str">
        <f t="shared" ca="1" si="6"/>
        <v/>
      </c>
      <c r="R25" s="2" t="str">
        <f t="shared" ca="1" si="6"/>
        <v/>
      </c>
      <c r="S25" s="13">
        <f t="shared" ca="1" si="35"/>
        <v>0</v>
      </c>
      <c r="T25" s="2" t="str">
        <f t="shared" ca="1" si="7"/>
        <v/>
      </c>
      <c r="U25" s="2" t="str">
        <f t="shared" ca="1" si="7"/>
        <v/>
      </c>
      <c r="V25" s="2" t="str">
        <f t="shared" ca="1" si="7"/>
        <v/>
      </c>
      <c r="W25" s="2" t="str">
        <f t="shared" ca="1" si="7"/>
        <v/>
      </c>
      <c r="X25" s="2" t="str">
        <f t="shared" ca="1" si="7"/>
        <v/>
      </c>
      <c r="Y25" s="2" t="str">
        <f t="shared" ca="1" si="7"/>
        <v/>
      </c>
      <c r="Z25" s="2" t="str">
        <f t="shared" ca="1" si="7"/>
        <v/>
      </c>
      <c r="AA25" s="2" t="str">
        <f t="shared" ca="1" si="7"/>
        <v/>
      </c>
      <c r="AB25" s="13">
        <f t="shared" ca="1" si="36"/>
        <v>0</v>
      </c>
      <c r="AC25" s="2" t="str">
        <f t="shared" ca="1" si="8"/>
        <v/>
      </c>
      <c r="AD25" s="13">
        <f t="shared" ca="1" si="37"/>
        <v>0</v>
      </c>
      <c r="AE25" s="2" t="str">
        <f t="shared" ca="1" si="9"/>
        <v/>
      </c>
      <c r="AF25" s="2" t="str">
        <f t="shared" ca="1" si="9"/>
        <v/>
      </c>
      <c r="AG25" s="2" t="str">
        <f t="shared" ca="1" si="9"/>
        <v/>
      </c>
      <c r="AH25" s="2" t="str">
        <f t="shared" ca="1" si="9"/>
        <v/>
      </c>
      <c r="AI25" s="2" t="str">
        <f t="shared" ca="1" si="9"/>
        <v/>
      </c>
      <c r="AJ25" s="13">
        <f t="shared" ca="1" si="38"/>
        <v>0</v>
      </c>
      <c r="AK25" s="2" t="str">
        <f t="shared" ca="1" si="10"/>
        <v/>
      </c>
      <c r="AL25" s="2" t="str">
        <f t="shared" ca="1" si="10"/>
        <v/>
      </c>
      <c r="AM25" s="2" t="str">
        <f t="shared" ca="1" si="10"/>
        <v/>
      </c>
      <c r="AN25" s="2" t="str">
        <f t="shared" ca="1" si="10"/>
        <v/>
      </c>
      <c r="AO25" s="2" t="str">
        <f t="shared" ca="1" si="10"/>
        <v/>
      </c>
      <c r="AP25" s="13">
        <f t="shared" ca="1" si="39"/>
        <v>0</v>
      </c>
      <c r="AQ25" s="2" t="str">
        <f t="shared" ca="1" si="10"/>
        <v/>
      </c>
      <c r="AR25" s="2" t="str">
        <f t="shared" ca="1" si="10"/>
        <v/>
      </c>
      <c r="AS25" s="2" t="str">
        <f t="shared" ca="1" si="10"/>
        <v/>
      </c>
      <c r="AT25" s="2" t="str">
        <f t="shared" ca="1" si="10"/>
        <v/>
      </c>
      <c r="AU25" s="2" t="str">
        <f t="shared" ca="1" si="10"/>
        <v/>
      </c>
      <c r="AV25" s="2" t="str">
        <f t="shared" ca="1" si="10"/>
        <v/>
      </c>
      <c r="AW25" s="2" t="str">
        <f t="shared" ca="1" si="10"/>
        <v/>
      </c>
      <c r="AX25" s="2" t="str">
        <f t="shared" ca="1" si="10"/>
        <v/>
      </c>
      <c r="AY25" s="2" t="str">
        <f t="shared" ca="1" si="10"/>
        <v/>
      </c>
      <c r="AZ25" s="2" t="str">
        <f t="shared" ca="1" si="10"/>
        <v/>
      </c>
      <c r="BA25" s="2" t="str">
        <f t="shared" ca="1" si="11"/>
        <v/>
      </c>
      <c r="BB25" s="2" t="str">
        <f t="shared" ca="1" si="11"/>
        <v/>
      </c>
      <c r="BC25" s="13">
        <f t="shared" ca="1" si="40"/>
        <v>0</v>
      </c>
      <c r="BD25" s="2" t="str">
        <f t="shared" ca="1" si="12"/>
        <v/>
      </c>
      <c r="BE25" s="2" t="str">
        <f t="shared" ca="1" si="12"/>
        <v/>
      </c>
      <c r="BF25" s="2" t="str">
        <f t="shared" ca="1" si="12"/>
        <v/>
      </c>
      <c r="BG25" s="13">
        <f t="shared" ca="1" si="41"/>
        <v>0</v>
      </c>
      <c r="BH25" s="2" t="str">
        <f t="shared" ca="1" si="13"/>
        <v/>
      </c>
      <c r="BI25" s="2" t="str">
        <f t="shared" ca="1" si="13"/>
        <v/>
      </c>
      <c r="BJ25" s="2" t="str">
        <f t="shared" ca="1" si="13"/>
        <v/>
      </c>
      <c r="BK25" s="13">
        <f t="shared" ca="1" si="42"/>
        <v>0</v>
      </c>
      <c r="BL25" s="2" t="str">
        <f t="shared" ca="1" si="14"/>
        <v/>
      </c>
      <c r="BM25" s="2" t="str">
        <f t="shared" ca="1" si="14"/>
        <v/>
      </c>
      <c r="BN25" s="2" t="str">
        <f t="shared" ca="1" si="14"/>
        <v/>
      </c>
      <c r="BO25" s="13">
        <f t="shared" ca="1" si="43"/>
        <v>0</v>
      </c>
      <c r="BP25" s="2" t="str">
        <f t="shared" ca="1" si="15"/>
        <v/>
      </c>
      <c r="BQ25" s="2" t="str">
        <f t="shared" ca="1" si="15"/>
        <v/>
      </c>
      <c r="BR25" s="13">
        <f t="shared" ca="1" si="44"/>
        <v>0</v>
      </c>
      <c r="BS25" s="2" t="str">
        <f t="shared" ca="1" si="16"/>
        <v/>
      </c>
      <c r="BT25" s="2" t="str">
        <f t="shared" ca="1" si="16"/>
        <v/>
      </c>
      <c r="BU25" s="2" t="str">
        <f t="shared" ca="1" si="16"/>
        <v/>
      </c>
      <c r="BV25" s="2" t="str">
        <f t="shared" ca="1" si="16"/>
        <v/>
      </c>
      <c r="BW25" s="2" t="str">
        <f t="shared" ca="1" si="16"/>
        <v/>
      </c>
      <c r="BX25" s="2" t="str">
        <f t="shared" ca="1" si="16"/>
        <v/>
      </c>
      <c r="BY25" s="13">
        <f t="shared" ca="1" si="45"/>
        <v>0</v>
      </c>
      <c r="BZ25" s="2" t="str">
        <f t="shared" ca="1" si="17"/>
        <v/>
      </c>
      <c r="CA25" s="2" t="str">
        <f t="shared" ca="1" si="17"/>
        <v/>
      </c>
      <c r="CB25" s="2" t="str">
        <f t="shared" ca="1" si="17"/>
        <v/>
      </c>
      <c r="CC25" s="2" t="str">
        <f t="shared" ca="1" si="17"/>
        <v/>
      </c>
      <c r="CD25" s="2" t="str">
        <f t="shared" ca="1" si="17"/>
        <v/>
      </c>
      <c r="CE25" s="2">
        <f t="shared" ca="1" si="18"/>
        <v>0</v>
      </c>
      <c r="CF25" s="2">
        <f t="shared" ca="1" si="19"/>
        <v>0</v>
      </c>
      <c r="CG25" s="2">
        <f t="shared" ca="1" si="20"/>
        <v>0</v>
      </c>
      <c r="CH25" s="2">
        <f t="shared" ca="1" si="21"/>
        <v>0</v>
      </c>
      <c r="CI25" s="2">
        <f t="shared" ca="1" si="22"/>
        <v>0</v>
      </c>
      <c r="CJ25" s="2">
        <f t="shared" ca="1" si="23"/>
        <v>0</v>
      </c>
      <c r="CK25" s="2">
        <f t="shared" ca="1" si="24"/>
        <v>0</v>
      </c>
      <c r="CL25" s="2">
        <f t="shared" ca="1" si="25"/>
        <v>0</v>
      </c>
      <c r="CM25" s="2">
        <f t="shared" ca="1" si="26"/>
        <v>0</v>
      </c>
      <c r="CN25" s="2">
        <f t="shared" ca="1" si="27"/>
        <v>0</v>
      </c>
      <c r="CO25" s="2">
        <f t="shared" ca="1" si="28"/>
        <v>0</v>
      </c>
      <c r="CP25" s="2">
        <f t="shared" ca="1" si="29"/>
        <v>0</v>
      </c>
      <c r="CQ25" s="2">
        <f t="shared" ca="1" si="30"/>
        <v>0</v>
      </c>
      <c r="CR25">
        <f t="shared" ca="1" si="46"/>
        <v>0</v>
      </c>
      <c r="CS25">
        <f t="shared" ca="1" si="31"/>
        <v>0</v>
      </c>
      <c r="CT25">
        <f t="shared" ca="1" si="32"/>
        <v>0</v>
      </c>
      <c r="CU25" s="12">
        <f t="shared" ca="1" si="47"/>
        <v>0</v>
      </c>
      <c r="CV25" t="str">
        <f t="shared" ca="1" si="48"/>
        <v>No</v>
      </c>
    </row>
    <row r="26" spans="1:100" ht="13.8" x14ac:dyDescent="0.25">
      <c r="A26" s="2" t="s">
        <v>20</v>
      </c>
      <c r="B26" s="2" t="str">
        <f>IF(MRN_5="N/A","No","Yes")</f>
        <v>No</v>
      </c>
      <c r="C26" s="13">
        <f t="shared" ca="1" si="33"/>
        <v>0</v>
      </c>
      <c r="D26" s="2" t="str">
        <f t="shared" ca="1" si="5"/>
        <v/>
      </c>
      <c r="E26" s="2" t="str">
        <f t="shared" ca="1" si="5"/>
        <v/>
      </c>
      <c r="F26" s="2" t="str">
        <f t="shared" ca="1" si="5"/>
        <v/>
      </c>
      <c r="G26" s="2" t="str">
        <f t="shared" ca="1" si="5"/>
        <v/>
      </c>
      <c r="H26" s="2" t="str">
        <f t="shared" ca="1" si="5"/>
        <v/>
      </c>
      <c r="I26" s="2" t="str">
        <f t="shared" ca="1" si="5"/>
        <v/>
      </c>
      <c r="J26" s="2" t="str">
        <f t="shared" ca="1" si="5"/>
        <v/>
      </c>
      <c r="K26" s="13">
        <f t="shared" ca="1" si="34"/>
        <v>0</v>
      </c>
      <c r="L26" s="2" t="str">
        <f t="shared" ca="1" si="6"/>
        <v/>
      </c>
      <c r="M26" s="2" t="str">
        <f t="shared" ca="1" si="6"/>
        <v/>
      </c>
      <c r="N26" s="2" t="str">
        <f t="shared" ca="1" si="6"/>
        <v/>
      </c>
      <c r="O26" s="2" t="str">
        <f t="shared" ca="1" si="6"/>
        <v/>
      </c>
      <c r="P26" s="2" t="str">
        <f t="shared" ca="1" si="6"/>
        <v/>
      </c>
      <c r="Q26" s="2" t="str">
        <f t="shared" ca="1" si="6"/>
        <v/>
      </c>
      <c r="R26" s="2" t="str">
        <f t="shared" ca="1" si="6"/>
        <v/>
      </c>
      <c r="S26" s="13">
        <f t="shared" ca="1" si="35"/>
        <v>0</v>
      </c>
      <c r="T26" s="2" t="str">
        <f t="shared" ca="1" si="7"/>
        <v/>
      </c>
      <c r="U26" s="2" t="str">
        <f t="shared" ca="1" si="7"/>
        <v/>
      </c>
      <c r="V26" s="2" t="str">
        <f t="shared" ca="1" si="7"/>
        <v/>
      </c>
      <c r="W26" s="2" t="str">
        <f t="shared" ca="1" si="7"/>
        <v/>
      </c>
      <c r="X26" s="2" t="str">
        <f t="shared" ca="1" si="7"/>
        <v/>
      </c>
      <c r="Y26" s="2" t="str">
        <f t="shared" ca="1" si="7"/>
        <v/>
      </c>
      <c r="Z26" s="2" t="str">
        <f t="shared" ca="1" si="7"/>
        <v/>
      </c>
      <c r="AA26" s="2" t="str">
        <f t="shared" ca="1" si="7"/>
        <v/>
      </c>
      <c r="AB26" s="13">
        <f t="shared" ca="1" si="36"/>
        <v>0</v>
      </c>
      <c r="AC26" s="2" t="str">
        <f t="shared" ca="1" si="8"/>
        <v/>
      </c>
      <c r="AD26" s="13">
        <f t="shared" ca="1" si="37"/>
        <v>0</v>
      </c>
      <c r="AE26" s="2" t="str">
        <f t="shared" ca="1" si="9"/>
        <v/>
      </c>
      <c r="AF26" s="2" t="str">
        <f t="shared" ca="1" si="9"/>
        <v/>
      </c>
      <c r="AG26" s="2" t="str">
        <f t="shared" ca="1" si="9"/>
        <v/>
      </c>
      <c r="AH26" s="2" t="str">
        <f t="shared" ca="1" si="9"/>
        <v/>
      </c>
      <c r="AI26" s="2" t="str">
        <f t="shared" ca="1" si="9"/>
        <v/>
      </c>
      <c r="AJ26" s="13">
        <f t="shared" ca="1" si="38"/>
        <v>0</v>
      </c>
      <c r="AK26" s="2" t="str">
        <f t="shared" ca="1" si="10"/>
        <v/>
      </c>
      <c r="AL26" s="2" t="str">
        <f t="shared" ca="1" si="10"/>
        <v/>
      </c>
      <c r="AM26" s="2" t="str">
        <f t="shared" ca="1" si="10"/>
        <v/>
      </c>
      <c r="AN26" s="2" t="str">
        <f t="shared" ca="1" si="10"/>
        <v/>
      </c>
      <c r="AO26" s="2" t="str">
        <f t="shared" ca="1" si="10"/>
        <v/>
      </c>
      <c r="AP26" s="13">
        <f t="shared" ca="1" si="39"/>
        <v>0</v>
      </c>
      <c r="AQ26" s="2" t="str">
        <f t="shared" ca="1" si="10"/>
        <v/>
      </c>
      <c r="AR26" s="2" t="str">
        <f t="shared" ca="1" si="10"/>
        <v/>
      </c>
      <c r="AS26" s="2" t="str">
        <f t="shared" ca="1" si="10"/>
        <v/>
      </c>
      <c r="AT26" s="2" t="str">
        <f t="shared" ca="1" si="10"/>
        <v/>
      </c>
      <c r="AU26" s="2" t="str">
        <f t="shared" ca="1" si="10"/>
        <v/>
      </c>
      <c r="AV26" s="2" t="str">
        <f t="shared" ca="1" si="10"/>
        <v/>
      </c>
      <c r="AW26" s="2" t="str">
        <f t="shared" ca="1" si="10"/>
        <v/>
      </c>
      <c r="AX26" s="2" t="str">
        <f t="shared" ca="1" si="10"/>
        <v/>
      </c>
      <c r="AY26" s="2" t="str">
        <f t="shared" ca="1" si="10"/>
        <v/>
      </c>
      <c r="AZ26" s="2" t="str">
        <f t="shared" ca="1" si="10"/>
        <v/>
      </c>
      <c r="BA26" s="2" t="str">
        <f t="shared" ca="1" si="11"/>
        <v/>
      </c>
      <c r="BB26" s="2" t="str">
        <f t="shared" ca="1" si="11"/>
        <v/>
      </c>
      <c r="BC26" s="13">
        <f t="shared" ca="1" si="40"/>
        <v>0</v>
      </c>
      <c r="BD26" s="2" t="str">
        <f t="shared" ca="1" si="12"/>
        <v/>
      </c>
      <c r="BE26" s="2" t="str">
        <f t="shared" ca="1" si="12"/>
        <v/>
      </c>
      <c r="BF26" s="2" t="str">
        <f t="shared" ca="1" si="12"/>
        <v/>
      </c>
      <c r="BG26" s="13">
        <f t="shared" ca="1" si="41"/>
        <v>0</v>
      </c>
      <c r="BH26" s="2" t="str">
        <f t="shared" ca="1" si="13"/>
        <v/>
      </c>
      <c r="BI26" s="2" t="str">
        <f t="shared" ca="1" si="13"/>
        <v/>
      </c>
      <c r="BJ26" s="2" t="str">
        <f t="shared" ca="1" si="13"/>
        <v/>
      </c>
      <c r="BK26" s="13">
        <f t="shared" ca="1" si="42"/>
        <v>0</v>
      </c>
      <c r="BL26" s="2" t="str">
        <f t="shared" ca="1" si="14"/>
        <v/>
      </c>
      <c r="BM26" s="2" t="str">
        <f t="shared" ca="1" si="14"/>
        <v/>
      </c>
      <c r="BN26" s="2" t="str">
        <f t="shared" ca="1" si="14"/>
        <v/>
      </c>
      <c r="BO26" s="13">
        <f t="shared" ca="1" si="43"/>
        <v>0</v>
      </c>
      <c r="BP26" s="2" t="str">
        <f t="shared" ca="1" si="15"/>
        <v/>
      </c>
      <c r="BQ26" s="2" t="str">
        <f t="shared" ca="1" si="15"/>
        <v/>
      </c>
      <c r="BR26" s="13">
        <f t="shared" ca="1" si="44"/>
        <v>0</v>
      </c>
      <c r="BS26" s="2" t="str">
        <f t="shared" ca="1" si="16"/>
        <v/>
      </c>
      <c r="BT26" s="2" t="str">
        <f t="shared" ca="1" si="16"/>
        <v/>
      </c>
      <c r="BU26" s="2" t="str">
        <f t="shared" ca="1" si="16"/>
        <v/>
      </c>
      <c r="BV26" s="2" t="str">
        <f t="shared" ca="1" si="16"/>
        <v/>
      </c>
      <c r="BW26" s="2" t="str">
        <f t="shared" ca="1" si="16"/>
        <v/>
      </c>
      <c r="BX26" s="2" t="str">
        <f t="shared" ca="1" si="16"/>
        <v/>
      </c>
      <c r="BY26" s="13">
        <f t="shared" ca="1" si="45"/>
        <v>0</v>
      </c>
      <c r="BZ26" s="2" t="str">
        <f t="shared" ca="1" si="17"/>
        <v/>
      </c>
      <c r="CA26" s="2" t="str">
        <f t="shared" ca="1" si="17"/>
        <v/>
      </c>
      <c r="CB26" s="2" t="str">
        <f t="shared" ca="1" si="17"/>
        <v/>
      </c>
      <c r="CC26" s="2" t="str">
        <f t="shared" ca="1" si="17"/>
        <v/>
      </c>
      <c r="CD26" s="2" t="str">
        <f t="shared" ca="1" si="17"/>
        <v/>
      </c>
      <c r="CE26" s="2">
        <f t="shared" ca="1" si="18"/>
        <v>0</v>
      </c>
      <c r="CF26" s="2">
        <f t="shared" ca="1" si="19"/>
        <v>0</v>
      </c>
      <c r="CG26" s="2">
        <f t="shared" ca="1" si="20"/>
        <v>0</v>
      </c>
      <c r="CH26" s="2">
        <f t="shared" ca="1" si="21"/>
        <v>0</v>
      </c>
      <c r="CI26" s="2">
        <f t="shared" ca="1" si="22"/>
        <v>0</v>
      </c>
      <c r="CJ26" s="2">
        <f t="shared" ca="1" si="23"/>
        <v>0</v>
      </c>
      <c r="CK26" s="2">
        <f t="shared" ca="1" si="24"/>
        <v>0</v>
      </c>
      <c r="CL26" s="2">
        <f t="shared" ca="1" si="25"/>
        <v>0</v>
      </c>
      <c r="CM26" s="2">
        <f t="shared" ca="1" si="26"/>
        <v>0</v>
      </c>
      <c r="CN26" s="2">
        <f t="shared" ca="1" si="27"/>
        <v>0</v>
      </c>
      <c r="CO26" s="2">
        <f t="shared" ca="1" si="28"/>
        <v>0</v>
      </c>
      <c r="CP26" s="2">
        <f t="shared" ca="1" si="29"/>
        <v>0</v>
      </c>
      <c r="CQ26" s="2">
        <f t="shared" ca="1" si="30"/>
        <v>0</v>
      </c>
      <c r="CR26">
        <f t="shared" ca="1" si="46"/>
        <v>0</v>
      </c>
      <c r="CS26">
        <f t="shared" ca="1" si="31"/>
        <v>0</v>
      </c>
      <c r="CT26">
        <f t="shared" ca="1" si="32"/>
        <v>0</v>
      </c>
      <c r="CU26" s="12">
        <f t="shared" ca="1" si="47"/>
        <v>0</v>
      </c>
      <c r="CV26" t="str">
        <f t="shared" ca="1" si="48"/>
        <v>No</v>
      </c>
    </row>
    <row r="27" spans="1:100" ht="13.8" x14ac:dyDescent="0.25">
      <c r="A27" s="2" t="s">
        <v>21</v>
      </c>
      <c r="B27" s="2" t="str">
        <f>IF(MRN_6="N/A","No","Yes")</f>
        <v>No</v>
      </c>
      <c r="C27" s="13">
        <f t="shared" ca="1" si="33"/>
        <v>0</v>
      </c>
      <c r="D27" s="2" t="str">
        <f t="shared" ca="1" si="5"/>
        <v/>
      </c>
      <c r="E27" s="2" t="str">
        <f t="shared" ca="1" si="5"/>
        <v/>
      </c>
      <c r="F27" s="2" t="str">
        <f t="shared" ca="1" si="5"/>
        <v/>
      </c>
      <c r="G27" s="2" t="str">
        <f t="shared" ca="1" si="5"/>
        <v/>
      </c>
      <c r="H27" s="2" t="str">
        <f t="shared" ca="1" si="5"/>
        <v/>
      </c>
      <c r="I27" s="2" t="str">
        <f t="shared" ca="1" si="5"/>
        <v/>
      </c>
      <c r="J27" s="2" t="str">
        <f t="shared" ca="1" si="5"/>
        <v/>
      </c>
      <c r="K27" s="13">
        <f t="shared" ca="1" si="34"/>
        <v>0</v>
      </c>
      <c r="L27" s="2" t="str">
        <f t="shared" ca="1" si="6"/>
        <v/>
      </c>
      <c r="M27" s="2" t="str">
        <f t="shared" ca="1" si="6"/>
        <v/>
      </c>
      <c r="N27" s="2" t="str">
        <f t="shared" ca="1" si="6"/>
        <v/>
      </c>
      <c r="O27" s="2" t="str">
        <f t="shared" ca="1" si="6"/>
        <v/>
      </c>
      <c r="P27" s="2" t="str">
        <f t="shared" ca="1" si="6"/>
        <v/>
      </c>
      <c r="Q27" s="2" t="str">
        <f t="shared" ca="1" si="6"/>
        <v/>
      </c>
      <c r="R27" s="2" t="str">
        <f t="shared" ca="1" si="6"/>
        <v/>
      </c>
      <c r="S27" s="13">
        <f t="shared" ca="1" si="35"/>
        <v>0</v>
      </c>
      <c r="T27" s="2" t="str">
        <f t="shared" ca="1" si="7"/>
        <v/>
      </c>
      <c r="U27" s="2" t="str">
        <f t="shared" ca="1" si="7"/>
        <v/>
      </c>
      <c r="V27" s="2" t="str">
        <f t="shared" ca="1" si="7"/>
        <v/>
      </c>
      <c r="W27" s="2" t="str">
        <f t="shared" ca="1" si="7"/>
        <v/>
      </c>
      <c r="X27" s="2" t="str">
        <f t="shared" ca="1" si="7"/>
        <v/>
      </c>
      <c r="Y27" s="2" t="str">
        <f t="shared" ca="1" si="7"/>
        <v/>
      </c>
      <c r="Z27" s="2" t="str">
        <f t="shared" ca="1" si="7"/>
        <v/>
      </c>
      <c r="AA27" s="2" t="str">
        <f t="shared" ca="1" si="7"/>
        <v/>
      </c>
      <c r="AB27" s="13">
        <f t="shared" ca="1" si="36"/>
        <v>0</v>
      </c>
      <c r="AC27" s="2" t="str">
        <f t="shared" ca="1" si="8"/>
        <v/>
      </c>
      <c r="AD27" s="13">
        <f t="shared" ca="1" si="37"/>
        <v>0</v>
      </c>
      <c r="AE27" s="2" t="str">
        <f t="shared" ca="1" si="9"/>
        <v/>
      </c>
      <c r="AF27" s="2" t="str">
        <f t="shared" ca="1" si="9"/>
        <v/>
      </c>
      <c r="AG27" s="2" t="str">
        <f t="shared" ca="1" si="9"/>
        <v/>
      </c>
      <c r="AH27" s="2" t="str">
        <f t="shared" ca="1" si="9"/>
        <v/>
      </c>
      <c r="AI27" s="2" t="str">
        <f t="shared" ca="1" si="9"/>
        <v/>
      </c>
      <c r="AJ27" s="13">
        <f t="shared" ca="1" si="38"/>
        <v>0</v>
      </c>
      <c r="AK27" s="2" t="str">
        <f t="shared" ca="1" si="10"/>
        <v/>
      </c>
      <c r="AL27" s="2" t="str">
        <f t="shared" ca="1" si="10"/>
        <v/>
      </c>
      <c r="AM27" s="2" t="str">
        <f t="shared" ca="1" si="10"/>
        <v/>
      </c>
      <c r="AN27" s="2" t="str">
        <f t="shared" ca="1" si="10"/>
        <v/>
      </c>
      <c r="AO27" s="2" t="str">
        <f t="shared" ca="1" si="10"/>
        <v/>
      </c>
      <c r="AP27" s="13">
        <f t="shared" ca="1" si="39"/>
        <v>0</v>
      </c>
      <c r="AQ27" s="2" t="str">
        <f t="shared" ca="1" si="10"/>
        <v/>
      </c>
      <c r="AR27" s="2" t="str">
        <f t="shared" ca="1" si="10"/>
        <v/>
      </c>
      <c r="AS27" s="2" t="str">
        <f t="shared" ca="1" si="10"/>
        <v/>
      </c>
      <c r="AT27" s="2" t="str">
        <f t="shared" ca="1" si="10"/>
        <v/>
      </c>
      <c r="AU27" s="2" t="str">
        <f t="shared" ca="1" si="10"/>
        <v/>
      </c>
      <c r="AV27" s="2" t="str">
        <f t="shared" ca="1" si="10"/>
        <v/>
      </c>
      <c r="AW27" s="2" t="str">
        <f t="shared" ca="1" si="10"/>
        <v/>
      </c>
      <c r="AX27" s="2" t="str">
        <f t="shared" ca="1" si="10"/>
        <v/>
      </c>
      <c r="AY27" s="2" t="str">
        <f t="shared" ca="1" si="10"/>
        <v/>
      </c>
      <c r="AZ27" s="2" t="str">
        <f t="shared" ca="1" si="10"/>
        <v/>
      </c>
      <c r="BA27" s="2" t="str">
        <f t="shared" ca="1" si="11"/>
        <v/>
      </c>
      <c r="BB27" s="2" t="str">
        <f t="shared" ca="1" si="11"/>
        <v/>
      </c>
      <c r="BC27" s="13">
        <f t="shared" ca="1" si="40"/>
        <v>0</v>
      </c>
      <c r="BD27" s="2" t="str">
        <f t="shared" ca="1" si="12"/>
        <v/>
      </c>
      <c r="BE27" s="2" t="str">
        <f t="shared" ca="1" si="12"/>
        <v/>
      </c>
      <c r="BF27" s="2" t="str">
        <f t="shared" ca="1" si="12"/>
        <v/>
      </c>
      <c r="BG27" s="13">
        <f t="shared" ca="1" si="41"/>
        <v>0</v>
      </c>
      <c r="BH27" s="2" t="str">
        <f t="shared" ca="1" si="13"/>
        <v/>
      </c>
      <c r="BI27" s="2" t="str">
        <f t="shared" ca="1" si="13"/>
        <v/>
      </c>
      <c r="BJ27" s="2" t="str">
        <f t="shared" ca="1" si="13"/>
        <v/>
      </c>
      <c r="BK27" s="13">
        <f t="shared" ca="1" si="42"/>
        <v>0</v>
      </c>
      <c r="BL27" s="2" t="str">
        <f t="shared" ca="1" si="14"/>
        <v/>
      </c>
      <c r="BM27" s="2" t="str">
        <f t="shared" ca="1" si="14"/>
        <v/>
      </c>
      <c r="BN27" s="2" t="str">
        <f t="shared" ca="1" si="14"/>
        <v/>
      </c>
      <c r="BO27" s="13">
        <f t="shared" ca="1" si="43"/>
        <v>0</v>
      </c>
      <c r="BP27" s="2" t="str">
        <f t="shared" ca="1" si="15"/>
        <v/>
      </c>
      <c r="BQ27" s="2" t="str">
        <f t="shared" ca="1" si="15"/>
        <v/>
      </c>
      <c r="BR27" s="13">
        <f t="shared" ca="1" si="44"/>
        <v>0</v>
      </c>
      <c r="BS27" s="2" t="str">
        <f t="shared" ca="1" si="16"/>
        <v/>
      </c>
      <c r="BT27" s="2" t="str">
        <f t="shared" ca="1" si="16"/>
        <v/>
      </c>
      <c r="BU27" s="2" t="str">
        <f t="shared" ca="1" si="16"/>
        <v/>
      </c>
      <c r="BV27" s="2" t="str">
        <f t="shared" ca="1" si="16"/>
        <v/>
      </c>
      <c r="BW27" s="2" t="str">
        <f t="shared" ca="1" si="16"/>
        <v/>
      </c>
      <c r="BX27" s="2" t="str">
        <f t="shared" ca="1" si="16"/>
        <v/>
      </c>
      <c r="BY27" s="13">
        <f t="shared" ca="1" si="45"/>
        <v>0</v>
      </c>
      <c r="BZ27" s="2" t="str">
        <f t="shared" ca="1" si="17"/>
        <v/>
      </c>
      <c r="CA27" s="2" t="str">
        <f t="shared" ca="1" si="17"/>
        <v/>
      </c>
      <c r="CB27" s="2" t="str">
        <f t="shared" ca="1" si="17"/>
        <v/>
      </c>
      <c r="CC27" s="2" t="str">
        <f t="shared" ca="1" si="17"/>
        <v/>
      </c>
      <c r="CD27" s="2" t="str">
        <f t="shared" ca="1" si="17"/>
        <v/>
      </c>
      <c r="CE27" s="2">
        <f t="shared" ca="1" si="18"/>
        <v>0</v>
      </c>
      <c r="CF27" s="2">
        <f t="shared" ca="1" si="19"/>
        <v>0</v>
      </c>
      <c r="CG27" s="2">
        <f t="shared" ca="1" si="20"/>
        <v>0</v>
      </c>
      <c r="CH27" s="2">
        <f t="shared" ca="1" si="21"/>
        <v>0</v>
      </c>
      <c r="CI27" s="2">
        <f t="shared" ca="1" si="22"/>
        <v>0</v>
      </c>
      <c r="CJ27" s="2">
        <f t="shared" ca="1" si="23"/>
        <v>0</v>
      </c>
      <c r="CK27" s="2">
        <f t="shared" ca="1" si="24"/>
        <v>0</v>
      </c>
      <c r="CL27" s="2">
        <f t="shared" ca="1" si="25"/>
        <v>0</v>
      </c>
      <c r="CM27" s="2">
        <f t="shared" ca="1" si="26"/>
        <v>0</v>
      </c>
      <c r="CN27" s="2">
        <f t="shared" ca="1" si="27"/>
        <v>0</v>
      </c>
      <c r="CO27" s="2">
        <f t="shared" ca="1" si="28"/>
        <v>0</v>
      </c>
      <c r="CP27" s="2">
        <f t="shared" ca="1" si="29"/>
        <v>0</v>
      </c>
      <c r="CQ27" s="2">
        <f t="shared" ca="1" si="30"/>
        <v>0</v>
      </c>
      <c r="CR27">
        <f t="shared" ca="1" si="46"/>
        <v>0</v>
      </c>
      <c r="CS27">
        <f t="shared" ca="1" si="31"/>
        <v>0</v>
      </c>
      <c r="CT27">
        <f t="shared" ca="1" si="32"/>
        <v>0</v>
      </c>
      <c r="CU27" s="12">
        <f t="shared" ca="1" si="47"/>
        <v>0</v>
      </c>
      <c r="CV27" t="str">
        <f t="shared" ca="1" si="48"/>
        <v>No</v>
      </c>
    </row>
    <row r="28" spans="1:100" ht="13.8" x14ac:dyDescent="0.25">
      <c r="A28" s="2" t="s">
        <v>22</v>
      </c>
      <c r="B28" s="2" t="str">
        <f>IF(MRN_7="N/A","No","Yes")</f>
        <v>No</v>
      </c>
      <c r="C28" s="13">
        <f t="shared" ca="1" si="33"/>
        <v>0</v>
      </c>
      <c r="D28" s="2" t="str">
        <f t="shared" ca="1" si="5"/>
        <v/>
      </c>
      <c r="E28" s="2" t="str">
        <f t="shared" ca="1" si="5"/>
        <v/>
      </c>
      <c r="F28" s="2" t="str">
        <f t="shared" ca="1" si="5"/>
        <v/>
      </c>
      <c r="G28" s="2" t="str">
        <f t="shared" ca="1" si="5"/>
        <v/>
      </c>
      <c r="H28" s="2" t="str">
        <f t="shared" ca="1" si="5"/>
        <v/>
      </c>
      <c r="I28" s="2" t="str">
        <f t="shared" ca="1" si="5"/>
        <v/>
      </c>
      <c r="J28" s="2" t="str">
        <f t="shared" ca="1" si="5"/>
        <v/>
      </c>
      <c r="K28" s="13">
        <f t="shared" ca="1" si="34"/>
        <v>0</v>
      </c>
      <c r="L28" s="2" t="str">
        <f t="shared" ca="1" si="6"/>
        <v/>
      </c>
      <c r="M28" s="2" t="str">
        <f t="shared" ca="1" si="6"/>
        <v/>
      </c>
      <c r="N28" s="2" t="str">
        <f t="shared" ca="1" si="6"/>
        <v/>
      </c>
      <c r="O28" s="2" t="str">
        <f t="shared" ca="1" si="6"/>
        <v/>
      </c>
      <c r="P28" s="2" t="str">
        <f t="shared" ca="1" si="6"/>
        <v/>
      </c>
      <c r="Q28" s="2" t="str">
        <f t="shared" ca="1" si="6"/>
        <v/>
      </c>
      <c r="R28" s="2" t="str">
        <f t="shared" ca="1" si="6"/>
        <v/>
      </c>
      <c r="S28" s="13">
        <f t="shared" ca="1" si="35"/>
        <v>0</v>
      </c>
      <c r="T28" s="2" t="str">
        <f t="shared" ca="1" si="7"/>
        <v/>
      </c>
      <c r="U28" s="2" t="str">
        <f t="shared" ca="1" si="7"/>
        <v/>
      </c>
      <c r="V28" s="2" t="str">
        <f t="shared" ca="1" si="7"/>
        <v/>
      </c>
      <c r="W28" s="2" t="str">
        <f t="shared" ca="1" si="7"/>
        <v/>
      </c>
      <c r="X28" s="2" t="str">
        <f t="shared" ca="1" si="7"/>
        <v/>
      </c>
      <c r="Y28" s="2" t="str">
        <f t="shared" ca="1" si="7"/>
        <v/>
      </c>
      <c r="Z28" s="2" t="str">
        <f t="shared" ca="1" si="7"/>
        <v/>
      </c>
      <c r="AA28" s="2" t="str">
        <f t="shared" ca="1" si="7"/>
        <v/>
      </c>
      <c r="AB28" s="13">
        <f t="shared" ca="1" si="36"/>
        <v>0</v>
      </c>
      <c r="AC28" s="2" t="str">
        <f t="shared" ca="1" si="8"/>
        <v/>
      </c>
      <c r="AD28" s="13">
        <f t="shared" ca="1" si="37"/>
        <v>0</v>
      </c>
      <c r="AE28" s="2" t="str">
        <f t="shared" ca="1" si="9"/>
        <v/>
      </c>
      <c r="AF28" s="2" t="str">
        <f t="shared" ca="1" si="9"/>
        <v/>
      </c>
      <c r="AG28" s="2" t="str">
        <f t="shared" ca="1" si="9"/>
        <v/>
      </c>
      <c r="AH28" s="2" t="str">
        <f t="shared" ca="1" si="9"/>
        <v/>
      </c>
      <c r="AI28" s="2" t="str">
        <f t="shared" ca="1" si="9"/>
        <v/>
      </c>
      <c r="AJ28" s="13">
        <f t="shared" ca="1" si="38"/>
        <v>0</v>
      </c>
      <c r="AK28" s="2" t="str">
        <f t="shared" ca="1" si="10"/>
        <v/>
      </c>
      <c r="AL28" s="2" t="str">
        <f t="shared" ca="1" si="10"/>
        <v/>
      </c>
      <c r="AM28" s="2" t="str">
        <f t="shared" ca="1" si="10"/>
        <v/>
      </c>
      <c r="AN28" s="2" t="str">
        <f t="shared" ca="1" si="10"/>
        <v/>
      </c>
      <c r="AO28" s="2" t="str">
        <f t="shared" ca="1" si="10"/>
        <v/>
      </c>
      <c r="AP28" s="13">
        <f t="shared" ca="1" si="39"/>
        <v>0</v>
      </c>
      <c r="AQ28" s="2" t="str">
        <f t="shared" ca="1" si="10"/>
        <v/>
      </c>
      <c r="AR28" s="2" t="str">
        <f t="shared" ca="1" si="10"/>
        <v/>
      </c>
      <c r="AS28" s="2" t="str">
        <f t="shared" ca="1" si="10"/>
        <v/>
      </c>
      <c r="AT28" s="2" t="str">
        <f t="shared" ca="1" si="10"/>
        <v/>
      </c>
      <c r="AU28" s="2" t="str">
        <f t="shared" ca="1" si="10"/>
        <v/>
      </c>
      <c r="AV28" s="2" t="str">
        <f t="shared" ca="1" si="10"/>
        <v/>
      </c>
      <c r="AW28" s="2" t="str">
        <f t="shared" ca="1" si="10"/>
        <v/>
      </c>
      <c r="AX28" s="2" t="str">
        <f t="shared" ca="1" si="10"/>
        <v/>
      </c>
      <c r="AY28" s="2" t="str">
        <f t="shared" ca="1" si="10"/>
        <v/>
      </c>
      <c r="AZ28" s="2" t="str">
        <f t="shared" ca="1" si="10"/>
        <v/>
      </c>
      <c r="BA28" s="2" t="str">
        <f t="shared" ca="1" si="11"/>
        <v/>
      </c>
      <c r="BB28" s="2" t="str">
        <f t="shared" ca="1" si="11"/>
        <v/>
      </c>
      <c r="BC28" s="13">
        <f t="shared" ca="1" si="40"/>
        <v>0</v>
      </c>
      <c r="BD28" s="2" t="str">
        <f t="shared" ca="1" si="12"/>
        <v/>
      </c>
      <c r="BE28" s="2" t="str">
        <f t="shared" ca="1" si="12"/>
        <v/>
      </c>
      <c r="BF28" s="2" t="str">
        <f t="shared" ca="1" si="12"/>
        <v/>
      </c>
      <c r="BG28" s="13">
        <f t="shared" ca="1" si="41"/>
        <v>0</v>
      </c>
      <c r="BH28" s="2" t="str">
        <f t="shared" ca="1" si="13"/>
        <v/>
      </c>
      <c r="BI28" s="2" t="str">
        <f t="shared" ca="1" si="13"/>
        <v/>
      </c>
      <c r="BJ28" s="2" t="str">
        <f t="shared" ca="1" si="13"/>
        <v/>
      </c>
      <c r="BK28" s="13">
        <f t="shared" ca="1" si="42"/>
        <v>0</v>
      </c>
      <c r="BL28" s="2" t="str">
        <f t="shared" ca="1" si="14"/>
        <v/>
      </c>
      <c r="BM28" s="2" t="str">
        <f t="shared" ca="1" si="14"/>
        <v/>
      </c>
      <c r="BN28" s="2" t="str">
        <f t="shared" ca="1" si="14"/>
        <v/>
      </c>
      <c r="BO28" s="13">
        <f t="shared" ca="1" si="43"/>
        <v>0</v>
      </c>
      <c r="BP28" s="2" t="str">
        <f t="shared" ca="1" si="15"/>
        <v/>
      </c>
      <c r="BQ28" s="2" t="str">
        <f t="shared" ca="1" si="15"/>
        <v/>
      </c>
      <c r="BR28" s="13">
        <f t="shared" ca="1" si="44"/>
        <v>0</v>
      </c>
      <c r="BS28" s="2" t="str">
        <f t="shared" ca="1" si="16"/>
        <v/>
      </c>
      <c r="BT28" s="2" t="str">
        <f t="shared" ca="1" si="16"/>
        <v/>
      </c>
      <c r="BU28" s="2" t="str">
        <f t="shared" ca="1" si="16"/>
        <v/>
      </c>
      <c r="BV28" s="2" t="str">
        <f t="shared" ca="1" si="16"/>
        <v/>
      </c>
      <c r="BW28" s="2" t="str">
        <f t="shared" ca="1" si="16"/>
        <v/>
      </c>
      <c r="BX28" s="2" t="str">
        <f t="shared" ca="1" si="16"/>
        <v/>
      </c>
      <c r="BY28" s="13">
        <f t="shared" ca="1" si="45"/>
        <v>0</v>
      </c>
      <c r="BZ28" s="2" t="str">
        <f t="shared" ca="1" si="17"/>
        <v/>
      </c>
      <c r="CA28" s="2" t="str">
        <f t="shared" ca="1" si="17"/>
        <v/>
      </c>
      <c r="CB28" s="2" t="str">
        <f t="shared" ca="1" si="17"/>
        <v/>
      </c>
      <c r="CC28" s="2" t="str">
        <f t="shared" ca="1" si="17"/>
        <v/>
      </c>
      <c r="CD28" s="2" t="str">
        <f t="shared" ca="1" si="17"/>
        <v/>
      </c>
      <c r="CE28" s="2">
        <f t="shared" ca="1" si="18"/>
        <v>0</v>
      </c>
      <c r="CF28" s="2">
        <f t="shared" ca="1" si="19"/>
        <v>0</v>
      </c>
      <c r="CG28" s="2">
        <f t="shared" ca="1" si="20"/>
        <v>0</v>
      </c>
      <c r="CH28" s="2">
        <f t="shared" ca="1" si="21"/>
        <v>0</v>
      </c>
      <c r="CI28" s="2">
        <f t="shared" ca="1" si="22"/>
        <v>0</v>
      </c>
      <c r="CJ28" s="2">
        <f t="shared" ca="1" si="23"/>
        <v>0</v>
      </c>
      <c r="CK28" s="2">
        <f t="shared" ca="1" si="24"/>
        <v>0</v>
      </c>
      <c r="CL28" s="2">
        <f t="shared" ca="1" si="25"/>
        <v>0</v>
      </c>
      <c r="CM28" s="2">
        <f t="shared" ca="1" si="26"/>
        <v>0</v>
      </c>
      <c r="CN28" s="2">
        <f t="shared" ca="1" si="27"/>
        <v>0</v>
      </c>
      <c r="CO28" s="2">
        <f t="shared" ca="1" si="28"/>
        <v>0</v>
      </c>
      <c r="CP28" s="2">
        <f t="shared" ca="1" si="29"/>
        <v>0</v>
      </c>
      <c r="CQ28" s="2">
        <f t="shared" ca="1" si="30"/>
        <v>0</v>
      </c>
      <c r="CR28">
        <f t="shared" ca="1" si="46"/>
        <v>0</v>
      </c>
      <c r="CS28">
        <f t="shared" ca="1" si="31"/>
        <v>0</v>
      </c>
      <c r="CT28">
        <f t="shared" ca="1" si="32"/>
        <v>0</v>
      </c>
      <c r="CU28" s="12">
        <f t="shared" ca="1" si="47"/>
        <v>0</v>
      </c>
      <c r="CV28" t="str">
        <f t="shared" ca="1" si="48"/>
        <v>No</v>
      </c>
    </row>
    <row r="29" spans="1:100" ht="13.8" x14ac:dyDescent="0.25">
      <c r="A29" s="2" t="s">
        <v>23</v>
      </c>
      <c r="B29" s="2" t="str">
        <f>IF(MRN_8="N/A","No","Yes")</f>
        <v>No</v>
      </c>
      <c r="C29" s="13">
        <f t="shared" ca="1" si="33"/>
        <v>0</v>
      </c>
      <c r="D29" s="2" t="str">
        <f t="shared" ca="1" si="5"/>
        <v/>
      </c>
      <c r="E29" s="2" t="str">
        <f t="shared" ca="1" si="5"/>
        <v/>
      </c>
      <c r="F29" s="2" t="str">
        <f t="shared" ca="1" si="5"/>
        <v/>
      </c>
      <c r="G29" s="2" t="str">
        <f t="shared" ca="1" si="5"/>
        <v/>
      </c>
      <c r="H29" s="2" t="str">
        <f t="shared" ca="1" si="5"/>
        <v/>
      </c>
      <c r="I29" s="2" t="str">
        <f t="shared" ca="1" si="5"/>
        <v/>
      </c>
      <c r="J29" s="2" t="str">
        <f t="shared" ca="1" si="5"/>
        <v/>
      </c>
      <c r="K29" s="13">
        <f t="shared" ca="1" si="34"/>
        <v>0</v>
      </c>
      <c r="L29" s="2" t="str">
        <f t="shared" ca="1" si="6"/>
        <v/>
      </c>
      <c r="M29" s="2" t="str">
        <f t="shared" ca="1" si="6"/>
        <v/>
      </c>
      <c r="N29" s="2" t="str">
        <f t="shared" ca="1" si="6"/>
        <v/>
      </c>
      <c r="O29" s="2" t="str">
        <f t="shared" ca="1" si="6"/>
        <v/>
      </c>
      <c r="P29" s="2" t="str">
        <f t="shared" ca="1" si="6"/>
        <v/>
      </c>
      <c r="Q29" s="2" t="str">
        <f t="shared" ca="1" si="6"/>
        <v/>
      </c>
      <c r="R29" s="2" t="str">
        <f t="shared" ca="1" si="6"/>
        <v/>
      </c>
      <c r="S29" s="13">
        <f t="shared" ca="1" si="35"/>
        <v>0</v>
      </c>
      <c r="T29" s="2" t="str">
        <f t="shared" ca="1" si="7"/>
        <v/>
      </c>
      <c r="U29" s="2" t="str">
        <f t="shared" ca="1" si="7"/>
        <v/>
      </c>
      <c r="V29" s="2" t="str">
        <f t="shared" ca="1" si="7"/>
        <v/>
      </c>
      <c r="W29" s="2" t="str">
        <f t="shared" ca="1" si="7"/>
        <v/>
      </c>
      <c r="X29" s="2" t="str">
        <f t="shared" ca="1" si="7"/>
        <v/>
      </c>
      <c r="Y29" s="2" t="str">
        <f t="shared" ca="1" si="7"/>
        <v/>
      </c>
      <c r="Z29" s="2" t="str">
        <f t="shared" ca="1" si="7"/>
        <v/>
      </c>
      <c r="AA29" s="2" t="str">
        <f t="shared" ca="1" si="7"/>
        <v/>
      </c>
      <c r="AB29" s="13">
        <f t="shared" ca="1" si="36"/>
        <v>0</v>
      </c>
      <c r="AC29" s="2" t="str">
        <f t="shared" ca="1" si="8"/>
        <v/>
      </c>
      <c r="AD29" s="13">
        <f t="shared" ca="1" si="37"/>
        <v>0</v>
      </c>
      <c r="AE29" s="2" t="str">
        <f t="shared" ca="1" si="9"/>
        <v/>
      </c>
      <c r="AF29" s="2" t="str">
        <f t="shared" ca="1" si="9"/>
        <v/>
      </c>
      <c r="AG29" s="2" t="str">
        <f t="shared" ca="1" si="9"/>
        <v/>
      </c>
      <c r="AH29" s="2" t="str">
        <f t="shared" ca="1" si="9"/>
        <v/>
      </c>
      <c r="AI29" s="2" t="str">
        <f t="shared" ca="1" si="9"/>
        <v/>
      </c>
      <c r="AJ29" s="13">
        <f t="shared" ca="1" si="38"/>
        <v>0</v>
      </c>
      <c r="AK29" s="2" t="str">
        <f t="shared" ca="1" si="10"/>
        <v/>
      </c>
      <c r="AL29" s="2" t="str">
        <f t="shared" ca="1" si="10"/>
        <v/>
      </c>
      <c r="AM29" s="2" t="str">
        <f t="shared" ca="1" si="10"/>
        <v/>
      </c>
      <c r="AN29" s="2" t="str">
        <f t="shared" ca="1" si="10"/>
        <v/>
      </c>
      <c r="AO29" s="2" t="str">
        <f t="shared" ca="1" si="10"/>
        <v/>
      </c>
      <c r="AP29" s="13">
        <f t="shared" ca="1" si="39"/>
        <v>0</v>
      </c>
      <c r="AQ29" s="2" t="str">
        <f t="shared" ca="1" si="10"/>
        <v/>
      </c>
      <c r="AR29" s="2" t="str">
        <f t="shared" ca="1" si="10"/>
        <v/>
      </c>
      <c r="AS29" s="2" t="str">
        <f t="shared" ca="1" si="10"/>
        <v/>
      </c>
      <c r="AT29" s="2" t="str">
        <f t="shared" ca="1" si="10"/>
        <v/>
      </c>
      <c r="AU29" s="2" t="str">
        <f t="shared" ca="1" si="10"/>
        <v/>
      </c>
      <c r="AV29" s="2" t="str">
        <f t="shared" ca="1" si="10"/>
        <v/>
      </c>
      <c r="AW29" s="2" t="str">
        <f t="shared" ca="1" si="10"/>
        <v/>
      </c>
      <c r="AX29" s="2" t="str">
        <f t="shared" ca="1" si="10"/>
        <v/>
      </c>
      <c r="AY29" s="2" t="str">
        <f t="shared" ca="1" si="10"/>
        <v/>
      </c>
      <c r="AZ29" s="2" t="str">
        <f t="shared" ca="1" si="10"/>
        <v/>
      </c>
      <c r="BA29" s="2" t="str">
        <f t="shared" ca="1" si="11"/>
        <v/>
      </c>
      <c r="BB29" s="2" t="str">
        <f t="shared" ca="1" si="11"/>
        <v/>
      </c>
      <c r="BC29" s="13">
        <f t="shared" ca="1" si="40"/>
        <v>0</v>
      </c>
      <c r="BD29" s="2" t="str">
        <f t="shared" ca="1" si="12"/>
        <v/>
      </c>
      <c r="BE29" s="2" t="str">
        <f t="shared" ca="1" si="12"/>
        <v/>
      </c>
      <c r="BF29" s="2" t="str">
        <f t="shared" ca="1" si="12"/>
        <v/>
      </c>
      <c r="BG29" s="13">
        <f t="shared" ca="1" si="41"/>
        <v>0</v>
      </c>
      <c r="BH29" s="2" t="str">
        <f t="shared" ca="1" si="13"/>
        <v/>
      </c>
      <c r="BI29" s="2" t="str">
        <f t="shared" ca="1" si="13"/>
        <v/>
      </c>
      <c r="BJ29" s="2" t="str">
        <f t="shared" ca="1" si="13"/>
        <v/>
      </c>
      <c r="BK29" s="13">
        <f t="shared" ca="1" si="42"/>
        <v>0</v>
      </c>
      <c r="BL29" s="2" t="str">
        <f t="shared" ca="1" si="14"/>
        <v/>
      </c>
      <c r="BM29" s="2" t="str">
        <f t="shared" ca="1" si="14"/>
        <v/>
      </c>
      <c r="BN29" s="2" t="str">
        <f t="shared" ca="1" si="14"/>
        <v/>
      </c>
      <c r="BO29" s="13">
        <f t="shared" ca="1" si="43"/>
        <v>0</v>
      </c>
      <c r="BP29" s="2" t="str">
        <f t="shared" ca="1" si="15"/>
        <v/>
      </c>
      <c r="BQ29" s="2" t="str">
        <f t="shared" ca="1" si="15"/>
        <v/>
      </c>
      <c r="BR29" s="13">
        <f t="shared" ca="1" si="44"/>
        <v>0</v>
      </c>
      <c r="BS29" s="2" t="str">
        <f t="shared" ca="1" si="16"/>
        <v/>
      </c>
      <c r="BT29" s="2" t="str">
        <f t="shared" ca="1" si="16"/>
        <v/>
      </c>
      <c r="BU29" s="2" t="str">
        <f t="shared" ca="1" si="16"/>
        <v/>
      </c>
      <c r="BV29" s="2" t="str">
        <f t="shared" ca="1" si="16"/>
        <v/>
      </c>
      <c r="BW29" s="2" t="str">
        <f t="shared" ca="1" si="16"/>
        <v/>
      </c>
      <c r="BX29" s="2" t="str">
        <f t="shared" ca="1" si="16"/>
        <v/>
      </c>
      <c r="BY29" s="13">
        <f t="shared" ca="1" si="45"/>
        <v>0</v>
      </c>
      <c r="BZ29" s="2" t="str">
        <f t="shared" ca="1" si="17"/>
        <v/>
      </c>
      <c r="CA29" s="2" t="str">
        <f t="shared" ca="1" si="17"/>
        <v/>
      </c>
      <c r="CB29" s="2" t="str">
        <f t="shared" ca="1" si="17"/>
        <v/>
      </c>
      <c r="CC29" s="2" t="str">
        <f t="shared" ca="1" si="17"/>
        <v/>
      </c>
      <c r="CD29" s="2" t="str">
        <f t="shared" ca="1" si="17"/>
        <v/>
      </c>
      <c r="CE29" s="2">
        <f t="shared" ca="1" si="18"/>
        <v>0</v>
      </c>
      <c r="CF29" s="2">
        <f t="shared" ca="1" si="19"/>
        <v>0</v>
      </c>
      <c r="CG29" s="2">
        <f t="shared" ca="1" si="20"/>
        <v>0</v>
      </c>
      <c r="CH29" s="2">
        <f t="shared" ca="1" si="21"/>
        <v>0</v>
      </c>
      <c r="CI29" s="2">
        <f t="shared" ca="1" si="22"/>
        <v>0</v>
      </c>
      <c r="CJ29" s="2">
        <f t="shared" ca="1" si="23"/>
        <v>0</v>
      </c>
      <c r="CK29" s="2">
        <f t="shared" ca="1" si="24"/>
        <v>0</v>
      </c>
      <c r="CL29" s="2">
        <f t="shared" ca="1" si="25"/>
        <v>0</v>
      </c>
      <c r="CM29" s="2">
        <f t="shared" ca="1" si="26"/>
        <v>0</v>
      </c>
      <c r="CN29" s="2">
        <f t="shared" ca="1" si="27"/>
        <v>0</v>
      </c>
      <c r="CO29" s="2">
        <f t="shared" ca="1" si="28"/>
        <v>0</v>
      </c>
      <c r="CP29" s="2">
        <f t="shared" ca="1" si="29"/>
        <v>0</v>
      </c>
      <c r="CQ29" s="2">
        <f t="shared" ca="1" si="30"/>
        <v>0</v>
      </c>
      <c r="CR29">
        <f t="shared" ca="1" si="46"/>
        <v>0</v>
      </c>
      <c r="CS29">
        <f t="shared" ca="1" si="31"/>
        <v>0</v>
      </c>
      <c r="CT29">
        <f t="shared" ca="1" si="32"/>
        <v>0</v>
      </c>
      <c r="CU29" s="12">
        <f t="shared" ca="1" si="47"/>
        <v>0</v>
      </c>
      <c r="CV29" t="str">
        <f t="shared" ca="1" si="48"/>
        <v>No</v>
      </c>
    </row>
    <row r="30" spans="1:100" ht="13.8" x14ac:dyDescent="0.25">
      <c r="A30" s="2" t="s">
        <v>24</v>
      </c>
      <c r="B30" s="2" t="str">
        <f>IF(MRN_9="N/A","No","Yes")</f>
        <v>No</v>
      </c>
      <c r="C30" s="13">
        <f t="shared" ca="1" si="33"/>
        <v>0</v>
      </c>
      <c r="D30" s="2" t="str">
        <f t="shared" ca="1" si="5"/>
        <v/>
      </c>
      <c r="E30" s="2" t="str">
        <f t="shared" ca="1" si="5"/>
        <v/>
      </c>
      <c r="F30" s="2" t="str">
        <f t="shared" ca="1" si="5"/>
        <v/>
      </c>
      <c r="G30" s="2" t="str">
        <f t="shared" ca="1" si="5"/>
        <v/>
      </c>
      <c r="H30" s="2" t="str">
        <f t="shared" ca="1" si="5"/>
        <v/>
      </c>
      <c r="I30" s="2" t="str">
        <f t="shared" ca="1" si="5"/>
        <v/>
      </c>
      <c r="J30" s="2" t="str">
        <f t="shared" ca="1" si="5"/>
        <v/>
      </c>
      <c r="K30" s="13">
        <f t="shared" ca="1" si="34"/>
        <v>0</v>
      </c>
      <c r="L30" s="2" t="str">
        <f t="shared" ca="1" si="6"/>
        <v/>
      </c>
      <c r="M30" s="2" t="str">
        <f t="shared" ca="1" si="6"/>
        <v/>
      </c>
      <c r="N30" s="2" t="str">
        <f t="shared" ca="1" si="6"/>
        <v/>
      </c>
      <c r="O30" s="2" t="str">
        <f t="shared" ca="1" si="6"/>
        <v/>
      </c>
      <c r="P30" s="2" t="str">
        <f t="shared" ca="1" si="6"/>
        <v/>
      </c>
      <c r="Q30" s="2" t="str">
        <f t="shared" ca="1" si="6"/>
        <v/>
      </c>
      <c r="R30" s="2" t="str">
        <f t="shared" ca="1" si="6"/>
        <v/>
      </c>
      <c r="S30" s="13">
        <f t="shared" ca="1" si="35"/>
        <v>0</v>
      </c>
      <c r="T30" s="2" t="str">
        <f t="shared" ca="1" si="7"/>
        <v/>
      </c>
      <c r="U30" s="2" t="str">
        <f t="shared" ca="1" si="7"/>
        <v/>
      </c>
      <c r="V30" s="2" t="str">
        <f t="shared" ca="1" si="7"/>
        <v/>
      </c>
      <c r="W30" s="2" t="str">
        <f t="shared" ca="1" si="7"/>
        <v/>
      </c>
      <c r="X30" s="2" t="str">
        <f t="shared" ca="1" si="7"/>
        <v/>
      </c>
      <c r="Y30" s="2" t="str">
        <f t="shared" ca="1" si="7"/>
        <v/>
      </c>
      <c r="Z30" s="2" t="str">
        <f t="shared" ca="1" si="7"/>
        <v/>
      </c>
      <c r="AA30" s="2" t="str">
        <f t="shared" ca="1" si="7"/>
        <v/>
      </c>
      <c r="AB30" s="13">
        <f t="shared" ca="1" si="36"/>
        <v>0</v>
      </c>
      <c r="AC30" s="2" t="str">
        <f t="shared" ca="1" si="8"/>
        <v/>
      </c>
      <c r="AD30" s="13">
        <f t="shared" ca="1" si="37"/>
        <v>0</v>
      </c>
      <c r="AE30" s="2" t="str">
        <f t="shared" ca="1" si="9"/>
        <v/>
      </c>
      <c r="AF30" s="2" t="str">
        <f t="shared" ca="1" si="9"/>
        <v/>
      </c>
      <c r="AG30" s="2" t="str">
        <f t="shared" ca="1" si="9"/>
        <v/>
      </c>
      <c r="AH30" s="2" t="str">
        <f t="shared" ca="1" si="9"/>
        <v/>
      </c>
      <c r="AI30" s="2" t="str">
        <f t="shared" ca="1" si="9"/>
        <v/>
      </c>
      <c r="AJ30" s="13">
        <f t="shared" ca="1" si="38"/>
        <v>0</v>
      </c>
      <c r="AK30" s="2" t="str">
        <f t="shared" ca="1" si="10"/>
        <v/>
      </c>
      <c r="AL30" s="2" t="str">
        <f t="shared" ca="1" si="10"/>
        <v/>
      </c>
      <c r="AM30" s="2" t="str">
        <f t="shared" ca="1" si="10"/>
        <v/>
      </c>
      <c r="AN30" s="2" t="str">
        <f t="shared" ca="1" si="10"/>
        <v/>
      </c>
      <c r="AO30" s="2" t="str">
        <f t="shared" ca="1" si="10"/>
        <v/>
      </c>
      <c r="AP30" s="13">
        <f t="shared" ca="1" si="39"/>
        <v>0</v>
      </c>
      <c r="AQ30" s="2" t="str">
        <f t="shared" ca="1" si="10"/>
        <v/>
      </c>
      <c r="AR30" s="2" t="str">
        <f t="shared" ca="1" si="10"/>
        <v/>
      </c>
      <c r="AS30" s="2" t="str">
        <f t="shared" ca="1" si="10"/>
        <v/>
      </c>
      <c r="AT30" s="2" t="str">
        <f t="shared" ca="1" si="10"/>
        <v/>
      </c>
      <c r="AU30" s="2" t="str">
        <f t="shared" ca="1" si="10"/>
        <v/>
      </c>
      <c r="AV30" s="2" t="str">
        <f t="shared" ca="1" si="10"/>
        <v/>
      </c>
      <c r="AW30" s="2" t="str">
        <f t="shared" ca="1" si="10"/>
        <v/>
      </c>
      <c r="AX30" s="2" t="str">
        <f t="shared" ca="1" si="10"/>
        <v/>
      </c>
      <c r="AY30" s="2" t="str">
        <f t="shared" ca="1" si="10"/>
        <v/>
      </c>
      <c r="AZ30" s="2" t="str">
        <f t="shared" ca="1" si="10"/>
        <v/>
      </c>
      <c r="BA30" s="2" t="str">
        <f t="shared" ca="1" si="11"/>
        <v/>
      </c>
      <c r="BB30" s="2" t="str">
        <f t="shared" ca="1" si="11"/>
        <v/>
      </c>
      <c r="BC30" s="13">
        <f t="shared" ca="1" si="40"/>
        <v>0</v>
      </c>
      <c r="BD30" s="2" t="str">
        <f t="shared" ca="1" si="12"/>
        <v/>
      </c>
      <c r="BE30" s="2" t="str">
        <f t="shared" ca="1" si="12"/>
        <v/>
      </c>
      <c r="BF30" s="2" t="str">
        <f t="shared" ca="1" si="12"/>
        <v/>
      </c>
      <c r="BG30" s="13">
        <f t="shared" ca="1" si="41"/>
        <v>0</v>
      </c>
      <c r="BH30" s="2" t="str">
        <f t="shared" ca="1" si="13"/>
        <v/>
      </c>
      <c r="BI30" s="2" t="str">
        <f t="shared" ca="1" si="13"/>
        <v/>
      </c>
      <c r="BJ30" s="2" t="str">
        <f t="shared" ca="1" si="13"/>
        <v/>
      </c>
      <c r="BK30" s="13">
        <f t="shared" ca="1" si="42"/>
        <v>0</v>
      </c>
      <c r="BL30" s="2" t="str">
        <f t="shared" ca="1" si="14"/>
        <v/>
      </c>
      <c r="BM30" s="2" t="str">
        <f t="shared" ca="1" si="14"/>
        <v/>
      </c>
      <c r="BN30" s="2" t="str">
        <f t="shared" ca="1" si="14"/>
        <v/>
      </c>
      <c r="BO30" s="13">
        <f t="shared" ca="1" si="43"/>
        <v>0</v>
      </c>
      <c r="BP30" s="2" t="str">
        <f t="shared" ca="1" si="15"/>
        <v/>
      </c>
      <c r="BQ30" s="2" t="str">
        <f t="shared" ca="1" si="15"/>
        <v/>
      </c>
      <c r="BR30" s="13">
        <f t="shared" ca="1" si="44"/>
        <v>0</v>
      </c>
      <c r="BS30" s="2" t="str">
        <f t="shared" ca="1" si="16"/>
        <v/>
      </c>
      <c r="BT30" s="2" t="str">
        <f t="shared" ca="1" si="16"/>
        <v/>
      </c>
      <c r="BU30" s="2" t="str">
        <f t="shared" ca="1" si="16"/>
        <v/>
      </c>
      <c r="BV30" s="2" t="str">
        <f t="shared" ca="1" si="16"/>
        <v/>
      </c>
      <c r="BW30" s="2" t="str">
        <f t="shared" ca="1" si="16"/>
        <v/>
      </c>
      <c r="BX30" s="2" t="str">
        <f t="shared" ca="1" si="16"/>
        <v/>
      </c>
      <c r="BY30" s="13">
        <f t="shared" ca="1" si="45"/>
        <v>0</v>
      </c>
      <c r="BZ30" s="2" t="str">
        <f t="shared" ca="1" si="17"/>
        <v/>
      </c>
      <c r="CA30" s="2" t="str">
        <f t="shared" ca="1" si="17"/>
        <v/>
      </c>
      <c r="CB30" s="2" t="str">
        <f t="shared" ca="1" si="17"/>
        <v/>
      </c>
      <c r="CC30" s="2" t="str">
        <f t="shared" ca="1" si="17"/>
        <v/>
      </c>
      <c r="CD30" s="2" t="str">
        <f t="shared" ca="1" si="17"/>
        <v/>
      </c>
      <c r="CE30" s="2">
        <f t="shared" ca="1" si="18"/>
        <v>0</v>
      </c>
      <c r="CF30" s="2">
        <f t="shared" ca="1" si="19"/>
        <v>0</v>
      </c>
      <c r="CG30" s="2">
        <f t="shared" ca="1" si="20"/>
        <v>0</v>
      </c>
      <c r="CH30" s="2">
        <f t="shared" ca="1" si="21"/>
        <v>0</v>
      </c>
      <c r="CI30" s="2">
        <f t="shared" ca="1" si="22"/>
        <v>0</v>
      </c>
      <c r="CJ30" s="2">
        <f t="shared" ca="1" si="23"/>
        <v>0</v>
      </c>
      <c r="CK30" s="2">
        <f t="shared" ca="1" si="24"/>
        <v>0</v>
      </c>
      <c r="CL30" s="2">
        <f t="shared" ca="1" si="25"/>
        <v>0</v>
      </c>
      <c r="CM30" s="2">
        <f t="shared" ca="1" si="26"/>
        <v>0</v>
      </c>
      <c r="CN30" s="2">
        <f t="shared" ca="1" si="27"/>
        <v>0</v>
      </c>
      <c r="CO30" s="2">
        <f t="shared" ca="1" si="28"/>
        <v>0</v>
      </c>
      <c r="CP30" s="2">
        <f t="shared" ca="1" si="29"/>
        <v>0</v>
      </c>
      <c r="CQ30" s="2">
        <f t="shared" ca="1" si="30"/>
        <v>0</v>
      </c>
      <c r="CR30">
        <f t="shared" ca="1" si="46"/>
        <v>0</v>
      </c>
      <c r="CS30">
        <f t="shared" ca="1" si="31"/>
        <v>0</v>
      </c>
      <c r="CT30">
        <f t="shared" ca="1" si="32"/>
        <v>0</v>
      </c>
      <c r="CU30" s="12">
        <f t="shared" ca="1" si="47"/>
        <v>0</v>
      </c>
      <c r="CV30" t="str">
        <f t="shared" ca="1" si="48"/>
        <v>No</v>
      </c>
    </row>
    <row r="31" spans="1:100" ht="13.8" x14ac:dyDescent="0.25">
      <c r="A31" s="2" t="s">
        <v>25</v>
      </c>
      <c r="B31" s="2" t="str">
        <f>IF(MRN_10="N/A","No","Yes")</f>
        <v>No</v>
      </c>
      <c r="C31" s="13">
        <f t="shared" ca="1" si="33"/>
        <v>0</v>
      </c>
      <c r="D31" s="2" t="str">
        <f t="shared" ca="1" si="5"/>
        <v/>
      </c>
      <c r="E31" s="2" t="str">
        <f t="shared" ca="1" si="5"/>
        <v/>
      </c>
      <c r="F31" s="2" t="str">
        <f t="shared" ca="1" si="5"/>
        <v/>
      </c>
      <c r="G31" s="2" t="str">
        <f t="shared" ca="1" si="5"/>
        <v/>
      </c>
      <c r="H31" s="2" t="str">
        <f t="shared" ca="1" si="5"/>
        <v/>
      </c>
      <c r="I31" s="2" t="str">
        <f t="shared" ca="1" si="5"/>
        <v/>
      </c>
      <c r="J31" s="2" t="str">
        <f t="shared" ca="1" si="5"/>
        <v/>
      </c>
      <c r="K31" s="13">
        <f t="shared" ca="1" si="34"/>
        <v>0</v>
      </c>
      <c r="L31" s="2" t="str">
        <f t="shared" ca="1" si="6"/>
        <v/>
      </c>
      <c r="M31" s="2" t="str">
        <f t="shared" ca="1" si="6"/>
        <v/>
      </c>
      <c r="N31" s="2" t="str">
        <f t="shared" ca="1" si="6"/>
        <v/>
      </c>
      <c r="O31" s="2" t="str">
        <f t="shared" ca="1" si="6"/>
        <v/>
      </c>
      <c r="P31" s="2" t="str">
        <f t="shared" ca="1" si="6"/>
        <v/>
      </c>
      <c r="Q31" s="2" t="str">
        <f t="shared" ca="1" si="6"/>
        <v/>
      </c>
      <c r="R31" s="2" t="str">
        <f t="shared" ca="1" si="6"/>
        <v/>
      </c>
      <c r="S31" s="13">
        <f t="shared" ca="1" si="35"/>
        <v>0</v>
      </c>
      <c r="T31" s="2" t="str">
        <f t="shared" ca="1" si="7"/>
        <v/>
      </c>
      <c r="U31" s="2" t="str">
        <f t="shared" ca="1" si="7"/>
        <v/>
      </c>
      <c r="V31" s="2" t="str">
        <f t="shared" ca="1" si="7"/>
        <v/>
      </c>
      <c r="W31" s="2" t="str">
        <f t="shared" ca="1" si="7"/>
        <v/>
      </c>
      <c r="X31" s="2" t="str">
        <f t="shared" ca="1" si="7"/>
        <v/>
      </c>
      <c r="Y31" s="2" t="str">
        <f t="shared" ca="1" si="7"/>
        <v/>
      </c>
      <c r="Z31" s="2" t="str">
        <f t="shared" ca="1" si="7"/>
        <v/>
      </c>
      <c r="AA31" s="2" t="str">
        <f t="shared" ca="1" si="7"/>
        <v/>
      </c>
      <c r="AB31" s="13">
        <f t="shared" ca="1" si="36"/>
        <v>0</v>
      </c>
      <c r="AC31" s="2" t="str">
        <f t="shared" ca="1" si="8"/>
        <v/>
      </c>
      <c r="AD31" s="13">
        <f t="shared" ca="1" si="37"/>
        <v>0</v>
      </c>
      <c r="AE31" s="2" t="str">
        <f t="shared" ca="1" si="9"/>
        <v/>
      </c>
      <c r="AF31" s="2" t="str">
        <f t="shared" ca="1" si="9"/>
        <v/>
      </c>
      <c r="AG31" s="2" t="str">
        <f t="shared" ca="1" si="9"/>
        <v/>
      </c>
      <c r="AH31" s="2" t="str">
        <f t="shared" ca="1" si="9"/>
        <v/>
      </c>
      <c r="AI31" s="2" t="str">
        <f t="shared" ca="1" si="9"/>
        <v/>
      </c>
      <c r="AJ31" s="13">
        <f t="shared" ca="1" si="38"/>
        <v>0</v>
      </c>
      <c r="AK31" s="2" t="str">
        <f t="shared" ca="1" si="10"/>
        <v/>
      </c>
      <c r="AL31" s="2" t="str">
        <f t="shared" ca="1" si="10"/>
        <v/>
      </c>
      <c r="AM31" s="2" t="str">
        <f t="shared" ca="1" si="10"/>
        <v/>
      </c>
      <c r="AN31" s="2" t="str">
        <f t="shared" ca="1" si="10"/>
        <v/>
      </c>
      <c r="AO31" s="2" t="str">
        <f t="shared" ca="1" si="10"/>
        <v/>
      </c>
      <c r="AP31" s="13">
        <f t="shared" ca="1" si="39"/>
        <v>0</v>
      </c>
      <c r="AQ31" s="2" t="str">
        <f t="shared" ca="1" si="10"/>
        <v/>
      </c>
      <c r="AR31" s="2" t="str">
        <f t="shared" ca="1" si="10"/>
        <v/>
      </c>
      <c r="AS31" s="2" t="str">
        <f t="shared" ca="1" si="10"/>
        <v/>
      </c>
      <c r="AT31" s="2" t="str">
        <f t="shared" ca="1" si="10"/>
        <v/>
      </c>
      <c r="AU31" s="2" t="str">
        <f t="shared" ca="1" si="10"/>
        <v/>
      </c>
      <c r="AV31" s="2" t="str">
        <f t="shared" ca="1" si="10"/>
        <v/>
      </c>
      <c r="AW31" s="2" t="str">
        <f t="shared" ca="1" si="10"/>
        <v/>
      </c>
      <c r="AX31" s="2" t="str">
        <f t="shared" ca="1" si="10"/>
        <v/>
      </c>
      <c r="AY31" s="2" t="str">
        <f t="shared" ca="1" si="10"/>
        <v/>
      </c>
      <c r="AZ31" s="2" t="str">
        <f t="shared" ca="1" si="10"/>
        <v/>
      </c>
      <c r="BA31" s="2" t="str">
        <f t="shared" ca="1" si="11"/>
        <v/>
      </c>
      <c r="BB31" s="2" t="str">
        <f t="shared" ca="1" si="11"/>
        <v/>
      </c>
      <c r="BC31" s="13">
        <f t="shared" ca="1" si="40"/>
        <v>0</v>
      </c>
      <c r="BD31" s="2" t="str">
        <f t="shared" ca="1" si="12"/>
        <v/>
      </c>
      <c r="BE31" s="2" t="str">
        <f t="shared" ca="1" si="12"/>
        <v/>
      </c>
      <c r="BF31" s="2" t="str">
        <f t="shared" ca="1" si="12"/>
        <v/>
      </c>
      <c r="BG31" s="13">
        <f t="shared" ca="1" si="41"/>
        <v>0</v>
      </c>
      <c r="BH31" s="2" t="str">
        <f t="shared" ca="1" si="13"/>
        <v/>
      </c>
      <c r="BI31" s="2" t="str">
        <f t="shared" ca="1" si="13"/>
        <v/>
      </c>
      <c r="BJ31" s="2" t="str">
        <f t="shared" ca="1" si="13"/>
        <v/>
      </c>
      <c r="BK31" s="13">
        <f t="shared" ca="1" si="42"/>
        <v>0</v>
      </c>
      <c r="BL31" s="2" t="str">
        <f t="shared" ca="1" si="14"/>
        <v/>
      </c>
      <c r="BM31" s="2" t="str">
        <f t="shared" ca="1" si="14"/>
        <v/>
      </c>
      <c r="BN31" s="2" t="str">
        <f t="shared" ca="1" si="14"/>
        <v/>
      </c>
      <c r="BO31" s="13">
        <f t="shared" ca="1" si="43"/>
        <v>0</v>
      </c>
      <c r="BP31" s="2" t="str">
        <f t="shared" ca="1" si="15"/>
        <v/>
      </c>
      <c r="BQ31" s="2" t="str">
        <f t="shared" ca="1" si="15"/>
        <v/>
      </c>
      <c r="BR31" s="13">
        <f t="shared" ca="1" si="44"/>
        <v>0</v>
      </c>
      <c r="BS31" s="2" t="str">
        <f t="shared" ca="1" si="16"/>
        <v/>
      </c>
      <c r="BT31" s="2" t="str">
        <f t="shared" ca="1" si="16"/>
        <v/>
      </c>
      <c r="BU31" s="2" t="str">
        <f t="shared" ca="1" si="16"/>
        <v/>
      </c>
      <c r="BV31" s="2" t="str">
        <f t="shared" ca="1" si="16"/>
        <v/>
      </c>
      <c r="BW31" s="2" t="str">
        <f t="shared" ca="1" si="16"/>
        <v/>
      </c>
      <c r="BX31" s="2" t="str">
        <f t="shared" ca="1" si="16"/>
        <v/>
      </c>
      <c r="BY31" s="13">
        <f t="shared" ca="1" si="45"/>
        <v>0</v>
      </c>
      <c r="BZ31" s="2" t="str">
        <f t="shared" ca="1" si="17"/>
        <v/>
      </c>
      <c r="CA31" s="2" t="str">
        <f t="shared" ca="1" si="17"/>
        <v/>
      </c>
      <c r="CB31" s="2" t="str">
        <f t="shared" ca="1" si="17"/>
        <v/>
      </c>
      <c r="CC31" s="2" t="str">
        <f t="shared" ca="1" si="17"/>
        <v/>
      </c>
      <c r="CD31" s="2" t="str">
        <f t="shared" ca="1" si="17"/>
        <v/>
      </c>
      <c r="CE31" s="2">
        <f t="shared" ca="1" si="18"/>
        <v>0</v>
      </c>
      <c r="CF31" s="2">
        <f t="shared" ca="1" si="19"/>
        <v>0</v>
      </c>
      <c r="CG31" s="2">
        <f t="shared" ca="1" si="20"/>
        <v>0</v>
      </c>
      <c r="CH31" s="2">
        <f t="shared" ca="1" si="21"/>
        <v>0</v>
      </c>
      <c r="CI31" s="2">
        <f t="shared" ca="1" si="22"/>
        <v>0</v>
      </c>
      <c r="CJ31" s="2">
        <f t="shared" ca="1" si="23"/>
        <v>0</v>
      </c>
      <c r="CK31" s="2">
        <f t="shared" ca="1" si="24"/>
        <v>0</v>
      </c>
      <c r="CL31" s="2">
        <f t="shared" ca="1" si="25"/>
        <v>0</v>
      </c>
      <c r="CM31" s="2">
        <f t="shared" ca="1" si="26"/>
        <v>0</v>
      </c>
      <c r="CN31" s="2">
        <f t="shared" ca="1" si="27"/>
        <v>0</v>
      </c>
      <c r="CO31" s="2">
        <f t="shared" ca="1" si="28"/>
        <v>0</v>
      </c>
      <c r="CP31" s="2">
        <f t="shared" ca="1" si="29"/>
        <v>0</v>
      </c>
      <c r="CQ31" s="2">
        <f t="shared" ca="1" si="30"/>
        <v>0</v>
      </c>
      <c r="CR31">
        <f t="shared" ca="1" si="46"/>
        <v>0</v>
      </c>
      <c r="CS31">
        <f t="shared" ca="1" si="31"/>
        <v>0</v>
      </c>
      <c r="CT31">
        <f t="shared" ca="1" si="32"/>
        <v>0</v>
      </c>
      <c r="CU31" s="12">
        <f t="shared" ca="1" si="47"/>
        <v>0</v>
      </c>
      <c r="CV31" t="str">
        <f t="shared" ca="1" si="48"/>
        <v>No</v>
      </c>
    </row>
    <row r="32" spans="1:100" ht="13.8" x14ac:dyDescent="0.25">
      <c r="A32" s="2" t="s">
        <v>26</v>
      </c>
      <c r="B32" s="2" t="str">
        <f>IF(MRN_11="N/A","No","Yes")</f>
        <v>No</v>
      </c>
      <c r="C32" s="13">
        <f t="shared" ca="1" si="33"/>
        <v>0</v>
      </c>
      <c r="D32" s="2" t="str">
        <f t="shared" ref="D32:J41" ca="1" si="49">VLOOKUP(D$21,INDIRECT("'"&amp;$A32&amp;"'!$C$9:$P$191"),14,FALSE)</f>
        <v/>
      </c>
      <c r="E32" s="2" t="str">
        <f t="shared" ca="1" si="49"/>
        <v/>
      </c>
      <c r="F32" s="2" t="str">
        <f t="shared" ca="1" si="49"/>
        <v/>
      </c>
      <c r="G32" s="2" t="str">
        <f t="shared" ca="1" si="49"/>
        <v/>
      </c>
      <c r="H32" s="2" t="str">
        <f t="shared" ca="1" si="49"/>
        <v/>
      </c>
      <c r="I32" s="2" t="str">
        <f t="shared" ca="1" si="49"/>
        <v/>
      </c>
      <c r="J32" s="2" t="str">
        <f t="shared" ca="1" si="49"/>
        <v/>
      </c>
      <c r="K32" s="13">
        <f t="shared" ca="1" si="34"/>
        <v>0</v>
      </c>
      <c r="L32" s="2" t="str">
        <f t="shared" ref="L32:R41" ca="1" si="50">VLOOKUP(L$21,INDIRECT("'"&amp;$A32&amp;"'!$C$9:$P$191"),14,FALSE)</f>
        <v/>
      </c>
      <c r="M32" s="2" t="str">
        <f t="shared" ca="1" si="50"/>
        <v/>
      </c>
      <c r="N32" s="2" t="str">
        <f t="shared" ca="1" si="50"/>
        <v/>
      </c>
      <c r="O32" s="2" t="str">
        <f t="shared" ca="1" si="50"/>
        <v/>
      </c>
      <c r="P32" s="2" t="str">
        <f t="shared" ca="1" si="50"/>
        <v/>
      </c>
      <c r="Q32" s="2" t="str">
        <f t="shared" ca="1" si="50"/>
        <v/>
      </c>
      <c r="R32" s="2" t="str">
        <f t="shared" ca="1" si="50"/>
        <v/>
      </c>
      <c r="S32" s="13">
        <f t="shared" ca="1" si="35"/>
        <v>0</v>
      </c>
      <c r="T32" s="2" t="str">
        <f t="shared" ref="T32:AA41" ca="1" si="51">VLOOKUP(T$21,INDIRECT("'"&amp;$A32&amp;"'!$C$9:$P$191"),14,FALSE)</f>
        <v/>
      </c>
      <c r="U32" s="2" t="str">
        <f t="shared" ca="1" si="51"/>
        <v/>
      </c>
      <c r="V32" s="2" t="str">
        <f t="shared" ca="1" si="51"/>
        <v/>
      </c>
      <c r="W32" s="2" t="str">
        <f t="shared" ca="1" si="51"/>
        <v/>
      </c>
      <c r="X32" s="2" t="str">
        <f t="shared" ca="1" si="51"/>
        <v/>
      </c>
      <c r="Y32" s="2" t="str">
        <f t="shared" ca="1" si="51"/>
        <v/>
      </c>
      <c r="Z32" s="2" t="str">
        <f t="shared" ca="1" si="51"/>
        <v/>
      </c>
      <c r="AA32" s="2" t="str">
        <f t="shared" ca="1" si="51"/>
        <v/>
      </c>
      <c r="AB32" s="13">
        <f t="shared" ca="1" si="36"/>
        <v>0</v>
      </c>
      <c r="AC32" s="2" t="str">
        <f t="shared" ca="1" si="8"/>
        <v/>
      </c>
      <c r="AD32" s="13">
        <f t="shared" ca="1" si="37"/>
        <v>0</v>
      </c>
      <c r="AE32" s="2" t="str">
        <f t="shared" ca="1" si="9"/>
        <v/>
      </c>
      <c r="AF32" s="2" t="str">
        <f t="shared" ca="1" si="9"/>
        <v/>
      </c>
      <c r="AG32" s="2" t="str">
        <f t="shared" ca="1" si="9"/>
        <v/>
      </c>
      <c r="AH32" s="2" t="str">
        <f t="shared" ca="1" si="9"/>
        <v/>
      </c>
      <c r="AI32" s="2" t="str">
        <f t="shared" ca="1" si="9"/>
        <v/>
      </c>
      <c r="AJ32" s="13">
        <f t="shared" ca="1" si="38"/>
        <v>0</v>
      </c>
      <c r="AK32" s="2" t="str">
        <f t="shared" ca="1" si="10"/>
        <v/>
      </c>
      <c r="AL32" s="2" t="str">
        <f t="shared" ca="1" si="10"/>
        <v/>
      </c>
      <c r="AM32" s="2" t="str">
        <f t="shared" ca="1" si="10"/>
        <v/>
      </c>
      <c r="AN32" s="2" t="str">
        <f t="shared" ca="1" si="10"/>
        <v/>
      </c>
      <c r="AO32" s="2" t="str">
        <f t="shared" ca="1" si="10"/>
        <v/>
      </c>
      <c r="AP32" s="13">
        <f t="shared" ca="1" si="39"/>
        <v>0</v>
      </c>
      <c r="AQ32" s="2" t="str">
        <f t="shared" ca="1" si="10"/>
        <v/>
      </c>
      <c r="AR32" s="2" t="str">
        <f t="shared" ca="1" si="10"/>
        <v/>
      </c>
      <c r="AS32" s="2" t="str">
        <f t="shared" ca="1" si="10"/>
        <v/>
      </c>
      <c r="AT32" s="2" t="str">
        <f t="shared" ca="1" si="10"/>
        <v/>
      </c>
      <c r="AU32" s="2" t="str">
        <f t="shared" ca="1" si="10"/>
        <v/>
      </c>
      <c r="AV32" s="2" t="str">
        <f t="shared" ca="1" si="10"/>
        <v/>
      </c>
      <c r="AW32" s="2" t="str">
        <f t="shared" ca="1" si="10"/>
        <v/>
      </c>
      <c r="AX32" s="2" t="str">
        <f t="shared" ca="1" si="10"/>
        <v/>
      </c>
      <c r="AY32" s="2" t="str">
        <f t="shared" ca="1" si="10"/>
        <v/>
      </c>
      <c r="AZ32" s="2" t="str">
        <f t="shared" ca="1" si="10"/>
        <v/>
      </c>
      <c r="BA32" s="2" t="str">
        <f t="shared" ca="1" si="11"/>
        <v/>
      </c>
      <c r="BB32" s="2" t="str">
        <f t="shared" ca="1" si="11"/>
        <v/>
      </c>
      <c r="BC32" s="13">
        <f t="shared" ca="1" si="40"/>
        <v>0</v>
      </c>
      <c r="BD32" s="2" t="str">
        <f t="shared" ca="1" si="12"/>
        <v/>
      </c>
      <c r="BE32" s="2" t="str">
        <f t="shared" ca="1" si="12"/>
        <v/>
      </c>
      <c r="BF32" s="2" t="str">
        <f t="shared" ca="1" si="12"/>
        <v/>
      </c>
      <c r="BG32" s="13">
        <f t="shared" ca="1" si="41"/>
        <v>0</v>
      </c>
      <c r="BH32" s="2" t="str">
        <f t="shared" ca="1" si="13"/>
        <v/>
      </c>
      <c r="BI32" s="2" t="str">
        <f t="shared" ca="1" si="13"/>
        <v/>
      </c>
      <c r="BJ32" s="2" t="str">
        <f t="shared" ca="1" si="13"/>
        <v/>
      </c>
      <c r="BK32" s="13">
        <f t="shared" ca="1" si="42"/>
        <v>0</v>
      </c>
      <c r="BL32" s="2" t="str">
        <f t="shared" ca="1" si="14"/>
        <v/>
      </c>
      <c r="BM32" s="2" t="str">
        <f t="shared" ca="1" si="14"/>
        <v/>
      </c>
      <c r="BN32" s="2" t="str">
        <f t="shared" ca="1" si="14"/>
        <v/>
      </c>
      <c r="BO32" s="13">
        <f t="shared" ca="1" si="43"/>
        <v>0</v>
      </c>
      <c r="BP32" s="2" t="str">
        <f t="shared" ca="1" si="15"/>
        <v/>
      </c>
      <c r="BQ32" s="2" t="str">
        <f t="shared" ca="1" si="15"/>
        <v/>
      </c>
      <c r="BR32" s="13">
        <f t="shared" ca="1" si="44"/>
        <v>0</v>
      </c>
      <c r="BS32" s="2" t="str">
        <f t="shared" ref="BS32:BX41" ca="1" si="52">VLOOKUP(BS$21,INDIRECT("'"&amp;$A32&amp;"'!$C$9:$P$191"),14,FALSE)</f>
        <v/>
      </c>
      <c r="BT32" s="2" t="str">
        <f t="shared" ca="1" si="52"/>
        <v/>
      </c>
      <c r="BU32" s="2" t="str">
        <f t="shared" ca="1" si="52"/>
        <v/>
      </c>
      <c r="BV32" s="2" t="str">
        <f t="shared" ca="1" si="52"/>
        <v/>
      </c>
      <c r="BW32" s="2" t="str">
        <f t="shared" ca="1" si="52"/>
        <v/>
      </c>
      <c r="BX32" s="2" t="str">
        <f t="shared" ca="1" si="52"/>
        <v/>
      </c>
      <c r="BY32" s="13">
        <f t="shared" ca="1" si="45"/>
        <v>0</v>
      </c>
      <c r="BZ32" s="2" t="str">
        <f t="shared" ref="BZ32:CD41" ca="1" si="53">VLOOKUP(BZ$21,INDIRECT("'"&amp;$A32&amp;"'!$C$9:$P$191"),14,FALSE)</f>
        <v/>
      </c>
      <c r="CA32" s="2" t="str">
        <f t="shared" ca="1" si="53"/>
        <v/>
      </c>
      <c r="CB32" s="2" t="str">
        <f t="shared" ca="1" si="53"/>
        <v/>
      </c>
      <c r="CC32" s="2" t="str">
        <f t="shared" ca="1" si="53"/>
        <v/>
      </c>
      <c r="CD32" s="2" t="str">
        <f t="shared" ca="1" si="53"/>
        <v/>
      </c>
      <c r="CE32" s="2">
        <f t="shared" ca="1" si="18"/>
        <v>0</v>
      </c>
      <c r="CF32" s="2">
        <f t="shared" ca="1" si="19"/>
        <v>0</v>
      </c>
      <c r="CG32" s="2">
        <f t="shared" ca="1" si="20"/>
        <v>0</v>
      </c>
      <c r="CH32" s="2">
        <f t="shared" ca="1" si="21"/>
        <v>0</v>
      </c>
      <c r="CI32" s="2">
        <f t="shared" ca="1" si="22"/>
        <v>0</v>
      </c>
      <c r="CJ32" s="2">
        <f t="shared" ca="1" si="23"/>
        <v>0</v>
      </c>
      <c r="CK32" s="2">
        <f t="shared" ca="1" si="24"/>
        <v>0</v>
      </c>
      <c r="CL32" s="2">
        <f t="shared" ca="1" si="25"/>
        <v>0</v>
      </c>
      <c r="CM32" s="2">
        <f t="shared" ca="1" si="26"/>
        <v>0</v>
      </c>
      <c r="CN32" s="2">
        <f t="shared" ca="1" si="27"/>
        <v>0</v>
      </c>
      <c r="CO32" s="2">
        <f t="shared" ca="1" si="28"/>
        <v>0</v>
      </c>
      <c r="CP32" s="2">
        <f t="shared" ca="1" si="29"/>
        <v>0</v>
      </c>
      <c r="CQ32" s="2">
        <f t="shared" ca="1" si="30"/>
        <v>0</v>
      </c>
      <c r="CR32">
        <f t="shared" ca="1" si="46"/>
        <v>0</v>
      </c>
      <c r="CS32">
        <f t="shared" ca="1" si="31"/>
        <v>0</v>
      </c>
      <c r="CT32">
        <f t="shared" ca="1" si="32"/>
        <v>0</v>
      </c>
      <c r="CU32" s="12">
        <f t="shared" ca="1" si="47"/>
        <v>0</v>
      </c>
      <c r="CV32" t="str">
        <f t="shared" ca="1" si="48"/>
        <v>No</v>
      </c>
    </row>
    <row r="33" spans="1:100" ht="13.8" x14ac:dyDescent="0.25">
      <c r="A33" s="2" t="s">
        <v>27</v>
      </c>
      <c r="B33" s="2" t="str">
        <f>IF(MRN_12="N/A","No","Yes")</f>
        <v>No</v>
      </c>
      <c r="C33" s="13">
        <f t="shared" ca="1" si="33"/>
        <v>0</v>
      </c>
      <c r="D33" s="2" t="str">
        <f t="shared" ca="1" si="49"/>
        <v/>
      </c>
      <c r="E33" s="2" t="str">
        <f t="shared" ca="1" si="49"/>
        <v/>
      </c>
      <c r="F33" s="2" t="str">
        <f t="shared" ca="1" si="49"/>
        <v/>
      </c>
      <c r="G33" s="2" t="str">
        <f t="shared" ca="1" si="49"/>
        <v/>
      </c>
      <c r="H33" s="2" t="str">
        <f t="shared" ca="1" si="49"/>
        <v/>
      </c>
      <c r="I33" s="2" t="str">
        <f t="shared" ca="1" si="49"/>
        <v/>
      </c>
      <c r="J33" s="2" t="str">
        <f t="shared" ca="1" si="49"/>
        <v/>
      </c>
      <c r="K33" s="13">
        <f t="shared" ca="1" si="34"/>
        <v>0</v>
      </c>
      <c r="L33" s="2" t="str">
        <f t="shared" ca="1" si="50"/>
        <v/>
      </c>
      <c r="M33" s="2" t="str">
        <f t="shared" ca="1" si="50"/>
        <v/>
      </c>
      <c r="N33" s="2" t="str">
        <f t="shared" ca="1" si="50"/>
        <v/>
      </c>
      <c r="O33" s="2" t="str">
        <f t="shared" ca="1" si="50"/>
        <v/>
      </c>
      <c r="P33" s="2" t="str">
        <f t="shared" ca="1" si="50"/>
        <v/>
      </c>
      <c r="Q33" s="2" t="str">
        <f t="shared" ca="1" si="50"/>
        <v/>
      </c>
      <c r="R33" s="2" t="str">
        <f t="shared" ca="1" si="50"/>
        <v/>
      </c>
      <c r="S33" s="13">
        <f t="shared" ca="1" si="35"/>
        <v>0</v>
      </c>
      <c r="T33" s="2" t="str">
        <f t="shared" ca="1" si="51"/>
        <v/>
      </c>
      <c r="U33" s="2" t="str">
        <f t="shared" ca="1" si="51"/>
        <v/>
      </c>
      <c r="V33" s="2" t="str">
        <f t="shared" ca="1" si="51"/>
        <v/>
      </c>
      <c r="W33" s="2" t="str">
        <f t="shared" ca="1" si="51"/>
        <v/>
      </c>
      <c r="X33" s="2" t="str">
        <f t="shared" ca="1" si="51"/>
        <v/>
      </c>
      <c r="Y33" s="2" t="str">
        <f t="shared" ca="1" si="51"/>
        <v/>
      </c>
      <c r="Z33" s="2" t="str">
        <f t="shared" ca="1" si="51"/>
        <v/>
      </c>
      <c r="AA33" s="2" t="str">
        <f t="shared" ca="1" si="51"/>
        <v/>
      </c>
      <c r="AB33" s="13">
        <f t="shared" ca="1" si="36"/>
        <v>0</v>
      </c>
      <c r="AC33" s="2" t="str">
        <f t="shared" ca="1" si="8"/>
        <v/>
      </c>
      <c r="AD33" s="13">
        <f t="shared" ca="1" si="37"/>
        <v>0</v>
      </c>
      <c r="AE33" s="2" t="str">
        <f t="shared" ca="1" si="9"/>
        <v/>
      </c>
      <c r="AF33" s="2" t="str">
        <f t="shared" ca="1" si="9"/>
        <v/>
      </c>
      <c r="AG33" s="2" t="str">
        <f t="shared" ca="1" si="9"/>
        <v/>
      </c>
      <c r="AH33" s="2" t="str">
        <f t="shared" ca="1" si="9"/>
        <v/>
      </c>
      <c r="AI33" s="2" t="str">
        <f t="shared" ca="1" si="9"/>
        <v/>
      </c>
      <c r="AJ33" s="13">
        <f t="shared" ca="1" si="38"/>
        <v>0</v>
      </c>
      <c r="AK33" s="2" t="str">
        <f t="shared" ca="1" si="10"/>
        <v/>
      </c>
      <c r="AL33" s="2" t="str">
        <f t="shared" ca="1" si="10"/>
        <v/>
      </c>
      <c r="AM33" s="2" t="str">
        <f t="shared" ca="1" si="10"/>
        <v/>
      </c>
      <c r="AN33" s="2" t="str">
        <f t="shared" ca="1" si="10"/>
        <v/>
      </c>
      <c r="AO33" s="2" t="str">
        <f t="shared" ca="1" si="10"/>
        <v/>
      </c>
      <c r="AP33" s="13">
        <f t="shared" ca="1" si="39"/>
        <v>0</v>
      </c>
      <c r="AQ33" s="2" t="str">
        <f t="shared" ca="1" si="10"/>
        <v/>
      </c>
      <c r="AR33" s="2" t="str">
        <f t="shared" ca="1" si="10"/>
        <v/>
      </c>
      <c r="AS33" s="2" t="str">
        <f t="shared" ca="1" si="10"/>
        <v/>
      </c>
      <c r="AT33" s="2" t="str">
        <f t="shared" ca="1" si="10"/>
        <v/>
      </c>
      <c r="AU33" s="2" t="str">
        <f t="shared" ca="1" si="10"/>
        <v/>
      </c>
      <c r="AV33" s="2" t="str">
        <f t="shared" ca="1" si="10"/>
        <v/>
      </c>
      <c r="AW33" s="2" t="str">
        <f t="shared" ca="1" si="10"/>
        <v/>
      </c>
      <c r="AX33" s="2" t="str">
        <f t="shared" ca="1" si="10"/>
        <v/>
      </c>
      <c r="AY33" s="2" t="str">
        <f t="shared" ca="1" si="10"/>
        <v/>
      </c>
      <c r="AZ33" s="2" t="str">
        <f t="shared" ca="1" si="10"/>
        <v/>
      </c>
      <c r="BA33" s="2" t="str">
        <f t="shared" ca="1" si="11"/>
        <v/>
      </c>
      <c r="BB33" s="2" t="str">
        <f t="shared" ca="1" si="11"/>
        <v/>
      </c>
      <c r="BC33" s="13">
        <f t="shared" ca="1" si="40"/>
        <v>0</v>
      </c>
      <c r="BD33" s="2" t="str">
        <f t="shared" ca="1" si="12"/>
        <v/>
      </c>
      <c r="BE33" s="2" t="str">
        <f t="shared" ca="1" si="12"/>
        <v/>
      </c>
      <c r="BF33" s="2" t="str">
        <f t="shared" ca="1" si="12"/>
        <v/>
      </c>
      <c r="BG33" s="13">
        <f t="shared" ca="1" si="41"/>
        <v>0</v>
      </c>
      <c r="BH33" s="2" t="str">
        <f t="shared" ca="1" si="13"/>
        <v/>
      </c>
      <c r="BI33" s="2" t="str">
        <f t="shared" ca="1" si="13"/>
        <v/>
      </c>
      <c r="BJ33" s="2" t="str">
        <f t="shared" ca="1" si="13"/>
        <v/>
      </c>
      <c r="BK33" s="13">
        <f t="shared" ca="1" si="42"/>
        <v>0</v>
      </c>
      <c r="BL33" s="2" t="str">
        <f t="shared" ca="1" si="14"/>
        <v/>
      </c>
      <c r="BM33" s="2" t="str">
        <f t="shared" ca="1" si="14"/>
        <v/>
      </c>
      <c r="BN33" s="2" t="str">
        <f t="shared" ca="1" si="14"/>
        <v/>
      </c>
      <c r="BO33" s="13">
        <f t="shared" ca="1" si="43"/>
        <v>0</v>
      </c>
      <c r="BP33" s="2" t="str">
        <f t="shared" ca="1" si="15"/>
        <v/>
      </c>
      <c r="BQ33" s="2" t="str">
        <f t="shared" ca="1" si="15"/>
        <v/>
      </c>
      <c r="BR33" s="13">
        <f t="shared" ca="1" si="44"/>
        <v>0</v>
      </c>
      <c r="BS33" s="2" t="str">
        <f t="shared" ca="1" si="52"/>
        <v/>
      </c>
      <c r="BT33" s="2" t="str">
        <f t="shared" ca="1" si="52"/>
        <v/>
      </c>
      <c r="BU33" s="2" t="str">
        <f t="shared" ca="1" si="52"/>
        <v/>
      </c>
      <c r="BV33" s="2" t="str">
        <f t="shared" ca="1" si="52"/>
        <v/>
      </c>
      <c r="BW33" s="2" t="str">
        <f t="shared" ca="1" si="52"/>
        <v/>
      </c>
      <c r="BX33" s="2" t="str">
        <f t="shared" ca="1" si="52"/>
        <v/>
      </c>
      <c r="BY33" s="13">
        <f t="shared" ca="1" si="45"/>
        <v>0</v>
      </c>
      <c r="BZ33" s="2" t="str">
        <f t="shared" ca="1" si="53"/>
        <v/>
      </c>
      <c r="CA33" s="2" t="str">
        <f t="shared" ca="1" si="53"/>
        <v/>
      </c>
      <c r="CB33" s="2" t="str">
        <f t="shared" ca="1" si="53"/>
        <v/>
      </c>
      <c r="CC33" s="2" t="str">
        <f t="shared" ca="1" si="53"/>
        <v/>
      </c>
      <c r="CD33" s="2" t="str">
        <f t="shared" ca="1" si="53"/>
        <v/>
      </c>
      <c r="CE33" s="2">
        <f t="shared" ca="1" si="18"/>
        <v>0</v>
      </c>
      <c r="CF33" s="2">
        <f t="shared" ca="1" si="19"/>
        <v>0</v>
      </c>
      <c r="CG33" s="2">
        <f t="shared" ca="1" si="20"/>
        <v>0</v>
      </c>
      <c r="CH33" s="2">
        <f t="shared" ca="1" si="21"/>
        <v>0</v>
      </c>
      <c r="CI33" s="2">
        <f t="shared" ca="1" si="22"/>
        <v>0</v>
      </c>
      <c r="CJ33" s="2">
        <f t="shared" ca="1" si="23"/>
        <v>0</v>
      </c>
      <c r="CK33" s="2">
        <f t="shared" ca="1" si="24"/>
        <v>0</v>
      </c>
      <c r="CL33" s="2">
        <f t="shared" ca="1" si="25"/>
        <v>0</v>
      </c>
      <c r="CM33" s="2">
        <f t="shared" ca="1" si="26"/>
        <v>0</v>
      </c>
      <c r="CN33" s="2">
        <f t="shared" ca="1" si="27"/>
        <v>0</v>
      </c>
      <c r="CO33" s="2">
        <f t="shared" ca="1" si="28"/>
        <v>0</v>
      </c>
      <c r="CP33" s="2">
        <f t="shared" ca="1" si="29"/>
        <v>0</v>
      </c>
      <c r="CQ33" s="2">
        <f t="shared" ca="1" si="30"/>
        <v>0</v>
      </c>
      <c r="CR33">
        <f t="shared" ca="1" si="46"/>
        <v>0</v>
      </c>
      <c r="CS33">
        <f t="shared" ca="1" si="31"/>
        <v>0</v>
      </c>
      <c r="CT33">
        <f t="shared" ca="1" si="32"/>
        <v>0</v>
      </c>
      <c r="CU33" s="12">
        <f t="shared" ca="1" si="47"/>
        <v>0</v>
      </c>
      <c r="CV33" t="str">
        <f t="shared" ca="1" si="48"/>
        <v>No</v>
      </c>
    </row>
    <row r="34" spans="1:100" ht="13.8" x14ac:dyDescent="0.25">
      <c r="A34" s="2" t="s">
        <v>28</v>
      </c>
      <c r="B34" s="2" t="str">
        <f>IF(MRN_13="N/A","No","Yes")</f>
        <v>No</v>
      </c>
      <c r="C34" s="13">
        <f t="shared" ca="1" si="33"/>
        <v>0</v>
      </c>
      <c r="D34" s="2" t="str">
        <f t="shared" ca="1" si="49"/>
        <v/>
      </c>
      <c r="E34" s="2" t="str">
        <f t="shared" ca="1" si="49"/>
        <v/>
      </c>
      <c r="F34" s="2" t="str">
        <f t="shared" ca="1" si="49"/>
        <v/>
      </c>
      <c r="G34" s="2" t="str">
        <f t="shared" ca="1" si="49"/>
        <v/>
      </c>
      <c r="H34" s="2" t="str">
        <f t="shared" ca="1" si="49"/>
        <v/>
      </c>
      <c r="I34" s="2" t="str">
        <f t="shared" ca="1" si="49"/>
        <v/>
      </c>
      <c r="J34" s="2" t="str">
        <f t="shared" ca="1" si="49"/>
        <v/>
      </c>
      <c r="K34" s="13">
        <f t="shared" ca="1" si="34"/>
        <v>0</v>
      </c>
      <c r="L34" s="2" t="str">
        <f t="shared" ca="1" si="50"/>
        <v/>
      </c>
      <c r="M34" s="2" t="str">
        <f t="shared" ca="1" si="50"/>
        <v/>
      </c>
      <c r="N34" s="2" t="str">
        <f t="shared" ca="1" si="50"/>
        <v/>
      </c>
      <c r="O34" s="2" t="str">
        <f t="shared" ca="1" si="50"/>
        <v/>
      </c>
      <c r="P34" s="2" t="str">
        <f t="shared" ca="1" si="50"/>
        <v/>
      </c>
      <c r="Q34" s="2" t="str">
        <f t="shared" ca="1" si="50"/>
        <v/>
      </c>
      <c r="R34" s="2" t="str">
        <f t="shared" ca="1" si="50"/>
        <v/>
      </c>
      <c r="S34" s="13">
        <f t="shared" ca="1" si="35"/>
        <v>0</v>
      </c>
      <c r="T34" s="2" t="str">
        <f t="shared" ca="1" si="51"/>
        <v/>
      </c>
      <c r="U34" s="2" t="str">
        <f t="shared" ca="1" si="51"/>
        <v/>
      </c>
      <c r="V34" s="2" t="str">
        <f t="shared" ca="1" si="51"/>
        <v/>
      </c>
      <c r="W34" s="2" t="str">
        <f t="shared" ca="1" si="51"/>
        <v/>
      </c>
      <c r="X34" s="2" t="str">
        <f t="shared" ca="1" si="51"/>
        <v/>
      </c>
      <c r="Y34" s="2" t="str">
        <f t="shared" ca="1" si="51"/>
        <v/>
      </c>
      <c r="Z34" s="2" t="str">
        <f t="shared" ca="1" si="51"/>
        <v/>
      </c>
      <c r="AA34" s="2" t="str">
        <f t="shared" ca="1" si="51"/>
        <v/>
      </c>
      <c r="AB34" s="13">
        <f t="shared" ca="1" si="36"/>
        <v>0</v>
      </c>
      <c r="AC34" s="2" t="str">
        <f t="shared" ca="1" si="8"/>
        <v/>
      </c>
      <c r="AD34" s="13">
        <f t="shared" ca="1" si="37"/>
        <v>0</v>
      </c>
      <c r="AE34" s="2" t="str">
        <f t="shared" ca="1" si="9"/>
        <v/>
      </c>
      <c r="AF34" s="2" t="str">
        <f t="shared" ca="1" si="9"/>
        <v/>
      </c>
      <c r="AG34" s="2" t="str">
        <f t="shared" ca="1" si="9"/>
        <v/>
      </c>
      <c r="AH34" s="2" t="str">
        <f t="shared" ca="1" si="9"/>
        <v/>
      </c>
      <c r="AI34" s="2" t="str">
        <f t="shared" ca="1" si="9"/>
        <v/>
      </c>
      <c r="AJ34" s="13">
        <f t="shared" ca="1" si="38"/>
        <v>0</v>
      </c>
      <c r="AK34" s="2" t="str">
        <f t="shared" ca="1" si="10"/>
        <v/>
      </c>
      <c r="AL34" s="2" t="str">
        <f t="shared" ca="1" si="10"/>
        <v/>
      </c>
      <c r="AM34" s="2" t="str">
        <f t="shared" ca="1" si="10"/>
        <v/>
      </c>
      <c r="AN34" s="2" t="str">
        <f t="shared" ca="1" si="10"/>
        <v/>
      </c>
      <c r="AO34" s="2" t="str">
        <f t="shared" ca="1" si="10"/>
        <v/>
      </c>
      <c r="AP34" s="13">
        <f t="shared" ca="1" si="39"/>
        <v>0</v>
      </c>
      <c r="AQ34" s="2" t="str">
        <f t="shared" ca="1" si="10"/>
        <v/>
      </c>
      <c r="AR34" s="2" t="str">
        <f t="shared" ca="1" si="10"/>
        <v/>
      </c>
      <c r="AS34" s="2" t="str">
        <f t="shared" ca="1" si="10"/>
        <v/>
      </c>
      <c r="AT34" s="2" t="str">
        <f t="shared" ca="1" si="10"/>
        <v/>
      </c>
      <c r="AU34" s="2" t="str">
        <f t="shared" ca="1" si="10"/>
        <v/>
      </c>
      <c r="AV34" s="2" t="str">
        <f t="shared" ca="1" si="10"/>
        <v/>
      </c>
      <c r="AW34" s="2" t="str">
        <f t="shared" ca="1" si="10"/>
        <v/>
      </c>
      <c r="AX34" s="2" t="str">
        <f t="shared" ca="1" si="10"/>
        <v/>
      </c>
      <c r="AY34" s="2" t="str">
        <f t="shared" ca="1" si="10"/>
        <v/>
      </c>
      <c r="AZ34" s="2" t="str">
        <f t="shared" ca="1" si="10"/>
        <v/>
      </c>
      <c r="BA34" s="2" t="str">
        <f t="shared" ca="1" si="11"/>
        <v/>
      </c>
      <c r="BB34" s="2" t="str">
        <f t="shared" ca="1" si="11"/>
        <v/>
      </c>
      <c r="BC34" s="13">
        <f t="shared" ca="1" si="40"/>
        <v>0</v>
      </c>
      <c r="BD34" s="2" t="str">
        <f t="shared" ca="1" si="12"/>
        <v/>
      </c>
      <c r="BE34" s="2" t="str">
        <f t="shared" ca="1" si="12"/>
        <v/>
      </c>
      <c r="BF34" s="2" t="str">
        <f t="shared" ca="1" si="12"/>
        <v/>
      </c>
      <c r="BG34" s="13">
        <f t="shared" ca="1" si="41"/>
        <v>0</v>
      </c>
      <c r="BH34" s="2" t="str">
        <f t="shared" ca="1" si="13"/>
        <v/>
      </c>
      <c r="BI34" s="2" t="str">
        <f t="shared" ca="1" si="13"/>
        <v/>
      </c>
      <c r="BJ34" s="2" t="str">
        <f t="shared" ca="1" si="13"/>
        <v/>
      </c>
      <c r="BK34" s="13">
        <f t="shared" ca="1" si="42"/>
        <v>0</v>
      </c>
      <c r="BL34" s="2" t="str">
        <f t="shared" ca="1" si="14"/>
        <v/>
      </c>
      <c r="BM34" s="2" t="str">
        <f t="shared" ca="1" si="14"/>
        <v/>
      </c>
      <c r="BN34" s="2" t="str">
        <f t="shared" ca="1" si="14"/>
        <v/>
      </c>
      <c r="BO34" s="13">
        <f t="shared" ca="1" si="43"/>
        <v>0</v>
      </c>
      <c r="BP34" s="2" t="str">
        <f t="shared" ca="1" si="15"/>
        <v/>
      </c>
      <c r="BQ34" s="2" t="str">
        <f t="shared" ca="1" si="15"/>
        <v/>
      </c>
      <c r="BR34" s="13">
        <f t="shared" ca="1" si="44"/>
        <v>0</v>
      </c>
      <c r="BS34" s="2" t="str">
        <f t="shared" ca="1" si="52"/>
        <v/>
      </c>
      <c r="BT34" s="2" t="str">
        <f t="shared" ca="1" si="52"/>
        <v/>
      </c>
      <c r="BU34" s="2" t="str">
        <f t="shared" ca="1" si="52"/>
        <v/>
      </c>
      <c r="BV34" s="2" t="str">
        <f t="shared" ca="1" si="52"/>
        <v/>
      </c>
      <c r="BW34" s="2" t="str">
        <f t="shared" ca="1" si="52"/>
        <v/>
      </c>
      <c r="BX34" s="2" t="str">
        <f t="shared" ca="1" si="52"/>
        <v/>
      </c>
      <c r="BY34" s="13">
        <f t="shared" ca="1" si="45"/>
        <v>0</v>
      </c>
      <c r="BZ34" s="2" t="str">
        <f t="shared" ca="1" si="53"/>
        <v/>
      </c>
      <c r="CA34" s="2" t="str">
        <f t="shared" ca="1" si="53"/>
        <v/>
      </c>
      <c r="CB34" s="2" t="str">
        <f t="shared" ca="1" si="53"/>
        <v/>
      </c>
      <c r="CC34" s="2" t="str">
        <f t="shared" ca="1" si="53"/>
        <v/>
      </c>
      <c r="CD34" s="2" t="str">
        <f t="shared" ca="1" si="53"/>
        <v/>
      </c>
      <c r="CE34" s="2">
        <f t="shared" ca="1" si="18"/>
        <v>0</v>
      </c>
      <c r="CF34" s="2">
        <f t="shared" ca="1" si="19"/>
        <v>0</v>
      </c>
      <c r="CG34" s="2">
        <f t="shared" ca="1" si="20"/>
        <v>0</v>
      </c>
      <c r="CH34" s="2">
        <f t="shared" ca="1" si="21"/>
        <v>0</v>
      </c>
      <c r="CI34" s="2">
        <f t="shared" ca="1" si="22"/>
        <v>0</v>
      </c>
      <c r="CJ34" s="2">
        <f t="shared" ca="1" si="23"/>
        <v>0</v>
      </c>
      <c r="CK34" s="2">
        <f t="shared" ca="1" si="24"/>
        <v>0</v>
      </c>
      <c r="CL34" s="2">
        <f t="shared" ca="1" si="25"/>
        <v>0</v>
      </c>
      <c r="CM34" s="2">
        <f t="shared" ca="1" si="26"/>
        <v>0</v>
      </c>
      <c r="CN34" s="2">
        <f t="shared" ca="1" si="27"/>
        <v>0</v>
      </c>
      <c r="CO34" s="2">
        <f t="shared" ca="1" si="28"/>
        <v>0</v>
      </c>
      <c r="CP34" s="2">
        <f t="shared" ca="1" si="29"/>
        <v>0</v>
      </c>
      <c r="CQ34" s="2">
        <f t="shared" ca="1" si="30"/>
        <v>0</v>
      </c>
      <c r="CR34">
        <f t="shared" ca="1" si="46"/>
        <v>0</v>
      </c>
      <c r="CS34">
        <f t="shared" ca="1" si="31"/>
        <v>0</v>
      </c>
      <c r="CT34">
        <f t="shared" ca="1" si="32"/>
        <v>0</v>
      </c>
      <c r="CU34" s="12">
        <f t="shared" ca="1" si="47"/>
        <v>0</v>
      </c>
      <c r="CV34" t="str">
        <f t="shared" ca="1" si="48"/>
        <v>No</v>
      </c>
    </row>
    <row r="35" spans="1:100" ht="13.8" x14ac:dyDescent="0.25">
      <c r="A35" s="2" t="s">
        <v>29</v>
      </c>
      <c r="B35" s="2" t="str">
        <f>IF(MRN_14="N/A","No","Yes")</f>
        <v>No</v>
      </c>
      <c r="C35" s="13">
        <f t="shared" ca="1" si="33"/>
        <v>0</v>
      </c>
      <c r="D35" s="2" t="str">
        <f t="shared" ca="1" si="49"/>
        <v/>
      </c>
      <c r="E35" s="2" t="str">
        <f t="shared" ca="1" si="49"/>
        <v/>
      </c>
      <c r="F35" s="2" t="str">
        <f t="shared" ca="1" si="49"/>
        <v/>
      </c>
      <c r="G35" s="2" t="str">
        <f t="shared" ca="1" si="49"/>
        <v/>
      </c>
      <c r="H35" s="2" t="str">
        <f t="shared" ca="1" si="49"/>
        <v/>
      </c>
      <c r="I35" s="2" t="str">
        <f t="shared" ca="1" si="49"/>
        <v/>
      </c>
      <c r="J35" s="2" t="str">
        <f t="shared" ca="1" si="49"/>
        <v/>
      </c>
      <c r="K35" s="13">
        <f t="shared" ca="1" si="34"/>
        <v>0</v>
      </c>
      <c r="L35" s="2" t="str">
        <f t="shared" ca="1" si="50"/>
        <v/>
      </c>
      <c r="M35" s="2" t="str">
        <f t="shared" ca="1" si="50"/>
        <v/>
      </c>
      <c r="N35" s="2" t="str">
        <f t="shared" ca="1" si="50"/>
        <v/>
      </c>
      <c r="O35" s="2" t="str">
        <f t="shared" ca="1" si="50"/>
        <v/>
      </c>
      <c r="P35" s="2" t="str">
        <f t="shared" ca="1" si="50"/>
        <v/>
      </c>
      <c r="Q35" s="2" t="str">
        <f t="shared" ca="1" si="50"/>
        <v/>
      </c>
      <c r="R35" s="2" t="str">
        <f t="shared" ca="1" si="50"/>
        <v/>
      </c>
      <c r="S35" s="13">
        <f t="shared" ca="1" si="35"/>
        <v>0</v>
      </c>
      <c r="T35" s="2" t="str">
        <f t="shared" ca="1" si="51"/>
        <v/>
      </c>
      <c r="U35" s="2" t="str">
        <f t="shared" ca="1" si="51"/>
        <v/>
      </c>
      <c r="V35" s="2" t="str">
        <f t="shared" ca="1" si="51"/>
        <v/>
      </c>
      <c r="W35" s="2" t="str">
        <f t="shared" ca="1" si="51"/>
        <v/>
      </c>
      <c r="X35" s="2" t="str">
        <f t="shared" ca="1" si="51"/>
        <v/>
      </c>
      <c r="Y35" s="2" t="str">
        <f t="shared" ca="1" si="51"/>
        <v/>
      </c>
      <c r="Z35" s="2" t="str">
        <f t="shared" ca="1" si="51"/>
        <v/>
      </c>
      <c r="AA35" s="2" t="str">
        <f t="shared" ca="1" si="51"/>
        <v/>
      </c>
      <c r="AB35" s="13">
        <f t="shared" ca="1" si="36"/>
        <v>0</v>
      </c>
      <c r="AC35" s="2" t="str">
        <f t="shared" ca="1" si="8"/>
        <v/>
      </c>
      <c r="AD35" s="13">
        <f t="shared" ca="1" si="37"/>
        <v>0</v>
      </c>
      <c r="AE35" s="2" t="str">
        <f t="shared" ca="1" si="9"/>
        <v/>
      </c>
      <c r="AF35" s="2" t="str">
        <f t="shared" ca="1" si="9"/>
        <v/>
      </c>
      <c r="AG35" s="2" t="str">
        <f t="shared" ca="1" si="9"/>
        <v/>
      </c>
      <c r="AH35" s="2" t="str">
        <f t="shared" ca="1" si="9"/>
        <v/>
      </c>
      <c r="AI35" s="2" t="str">
        <f t="shared" ca="1" si="9"/>
        <v/>
      </c>
      <c r="AJ35" s="13">
        <f t="shared" ca="1" si="38"/>
        <v>0</v>
      </c>
      <c r="AK35" s="2" t="str">
        <f t="shared" ca="1" si="10"/>
        <v/>
      </c>
      <c r="AL35" s="2" t="str">
        <f t="shared" ca="1" si="10"/>
        <v/>
      </c>
      <c r="AM35" s="2" t="str">
        <f t="shared" ca="1" si="10"/>
        <v/>
      </c>
      <c r="AN35" s="2" t="str">
        <f t="shared" ca="1" si="10"/>
        <v/>
      </c>
      <c r="AO35" s="2" t="str">
        <f t="shared" ca="1" si="10"/>
        <v/>
      </c>
      <c r="AP35" s="13">
        <f t="shared" ca="1" si="39"/>
        <v>0</v>
      </c>
      <c r="AQ35" s="2" t="str">
        <f t="shared" ca="1" si="10"/>
        <v/>
      </c>
      <c r="AR35" s="2" t="str">
        <f t="shared" ca="1" si="10"/>
        <v/>
      </c>
      <c r="AS35" s="2" t="str">
        <f t="shared" ca="1" si="10"/>
        <v/>
      </c>
      <c r="AT35" s="2" t="str">
        <f t="shared" ca="1" si="10"/>
        <v/>
      </c>
      <c r="AU35" s="2" t="str">
        <f t="shared" ca="1" si="10"/>
        <v/>
      </c>
      <c r="AV35" s="2" t="str">
        <f t="shared" ca="1" si="10"/>
        <v/>
      </c>
      <c r="AW35" s="2" t="str">
        <f t="shared" ca="1" si="10"/>
        <v/>
      </c>
      <c r="AX35" s="2" t="str">
        <f t="shared" ca="1" si="10"/>
        <v/>
      </c>
      <c r="AY35" s="2" t="str">
        <f t="shared" ca="1" si="10"/>
        <v/>
      </c>
      <c r="AZ35" s="2" t="str">
        <f t="shared" ca="1" si="10"/>
        <v/>
      </c>
      <c r="BA35" s="2" t="str">
        <f t="shared" ca="1" si="11"/>
        <v/>
      </c>
      <c r="BB35" s="2" t="str">
        <f t="shared" ca="1" si="11"/>
        <v/>
      </c>
      <c r="BC35" s="13">
        <f t="shared" ca="1" si="40"/>
        <v>0</v>
      </c>
      <c r="BD35" s="2" t="str">
        <f t="shared" ca="1" si="12"/>
        <v/>
      </c>
      <c r="BE35" s="2" t="str">
        <f t="shared" ca="1" si="12"/>
        <v/>
      </c>
      <c r="BF35" s="2" t="str">
        <f t="shared" ca="1" si="12"/>
        <v/>
      </c>
      <c r="BG35" s="13">
        <f t="shared" ca="1" si="41"/>
        <v>0</v>
      </c>
      <c r="BH35" s="2" t="str">
        <f t="shared" ca="1" si="13"/>
        <v/>
      </c>
      <c r="BI35" s="2" t="str">
        <f t="shared" ca="1" si="13"/>
        <v/>
      </c>
      <c r="BJ35" s="2" t="str">
        <f t="shared" ca="1" si="13"/>
        <v/>
      </c>
      <c r="BK35" s="13">
        <f t="shared" ca="1" si="42"/>
        <v>0</v>
      </c>
      <c r="BL35" s="2" t="str">
        <f t="shared" ca="1" si="14"/>
        <v/>
      </c>
      <c r="BM35" s="2" t="str">
        <f t="shared" ca="1" si="14"/>
        <v/>
      </c>
      <c r="BN35" s="2" t="str">
        <f t="shared" ca="1" si="14"/>
        <v/>
      </c>
      <c r="BO35" s="13">
        <f t="shared" ca="1" si="43"/>
        <v>0</v>
      </c>
      <c r="BP35" s="2" t="str">
        <f t="shared" ca="1" si="15"/>
        <v/>
      </c>
      <c r="BQ35" s="2" t="str">
        <f t="shared" ca="1" si="15"/>
        <v/>
      </c>
      <c r="BR35" s="13">
        <f t="shared" ca="1" si="44"/>
        <v>0</v>
      </c>
      <c r="BS35" s="2" t="str">
        <f t="shared" ca="1" si="52"/>
        <v/>
      </c>
      <c r="BT35" s="2" t="str">
        <f t="shared" ca="1" si="52"/>
        <v/>
      </c>
      <c r="BU35" s="2" t="str">
        <f t="shared" ca="1" si="52"/>
        <v/>
      </c>
      <c r="BV35" s="2" t="str">
        <f t="shared" ca="1" si="52"/>
        <v/>
      </c>
      <c r="BW35" s="2" t="str">
        <f t="shared" ca="1" si="52"/>
        <v/>
      </c>
      <c r="BX35" s="2" t="str">
        <f t="shared" ca="1" si="52"/>
        <v/>
      </c>
      <c r="BY35" s="13">
        <f t="shared" ca="1" si="45"/>
        <v>0</v>
      </c>
      <c r="BZ35" s="2" t="str">
        <f t="shared" ca="1" si="53"/>
        <v/>
      </c>
      <c r="CA35" s="2" t="str">
        <f t="shared" ca="1" si="53"/>
        <v/>
      </c>
      <c r="CB35" s="2" t="str">
        <f t="shared" ca="1" si="53"/>
        <v/>
      </c>
      <c r="CC35" s="2" t="str">
        <f t="shared" ca="1" si="53"/>
        <v/>
      </c>
      <c r="CD35" s="2" t="str">
        <f t="shared" ca="1" si="53"/>
        <v/>
      </c>
      <c r="CE35" s="2">
        <f t="shared" ca="1" si="18"/>
        <v>0</v>
      </c>
      <c r="CF35" s="2">
        <f t="shared" ca="1" si="19"/>
        <v>0</v>
      </c>
      <c r="CG35" s="2">
        <f t="shared" ca="1" si="20"/>
        <v>0</v>
      </c>
      <c r="CH35" s="2">
        <f t="shared" ca="1" si="21"/>
        <v>0</v>
      </c>
      <c r="CI35" s="2">
        <f t="shared" ca="1" si="22"/>
        <v>0</v>
      </c>
      <c r="CJ35" s="2">
        <f t="shared" ca="1" si="23"/>
        <v>0</v>
      </c>
      <c r="CK35" s="2">
        <f t="shared" ca="1" si="24"/>
        <v>0</v>
      </c>
      <c r="CL35" s="2">
        <f t="shared" ca="1" si="25"/>
        <v>0</v>
      </c>
      <c r="CM35" s="2">
        <f t="shared" ca="1" si="26"/>
        <v>0</v>
      </c>
      <c r="CN35" s="2">
        <f t="shared" ca="1" si="27"/>
        <v>0</v>
      </c>
      <c r="CO35" s="2">
        <f t="shared" ca="1" si="28"/>
        <v>0</v>
      </c>
      <c r="CP35" s="2">
        <f t="shared" ca="1" si="29"/>
        <v>0</v>
      </c>
      <c r="CQ35" s="2">
        <f t="shared" ca="1" si="30"/>
        <v>0</v>
      </c>
      <c r="CR35">
        <f t="shared" ca="1" si="46"/>
        <v>0</v>
      </c>
      <c r="CS35">
        <f t="shared" ca="1" si="31"/>
        <v>0</v>
      </c>
      <c r="CT35">
        <f t="shared" ca="1" si="32"/>
        <v>0</v>
      </c>
      <c r="CU35" s="12">
        <f t="shared" ca="1" si="47"/>
        <v>0</v>
      </c>
      <c r="CV35" t="str">
        <f t="shared" ca="1" si="48"/>
        <v>No</v>
      </c>
    </row>
    <row r="36" spans="1:100" ht="13.8" x14ac:dyDescent="0.25">
      <c r="A36" s="2" t="s">
        <v>30</v>
      </c>
      <c r="B36" s="2" t="str">
        <f>IF(MRN_15="N/A","No","Yes")</f>
        <v>No</v>
      </c>
      <c r="C36" s="13">
        <f t="shared" ca="1" si="33"/>
        <v>0</v>
      </c>
      <c r="D36" s="2" t="str">
        <f t="shared" ca="1" si="49"/>
        <v/>
      </c>
      <c r="E36" s="2" t="str">
        <f t="shared" ca="1" si="49"/>
        <v/>
      </c>
      <c r="F36" s="2" t="str">
        <f t="shared" ca="1" si="49"/>
        <v/>
      </c>
      <c r="G36" s="2" t="str">
        <f t="shared" ca="1" si="49"/>
        <v/>
      </c>
      <c r="H36" s="2" t="str">
        <f t="shared" ca="1" si="49"/>
        <v/>
      </c>
      <c r="I36" s="2" t="str">
        <f t="shared" ca="1" si="49"/>
        <v/>
      </c>
      <c r="J36" s="2" t="str">
        <f t="shared" ca="1" si="49"/>
        <v/>
      </c>
      <c r="K36" s="13">
        <f t="shared" ca="1" si="34"/>
        <v>0</v>
      </c>
      <c r="L36" s="2" t="str">
        <f t="shared" ca="1" si="50"/>
        <v/>
      </c>
      <c r="M36" s="2" t="str">
        <f t="shared" ca="1" si="50"/>
        <v/>
      </c>
      <c r="N36" s="2" t="str">
        <f t="shared" ca="1" si="50"/>
        <v/>
      </c>
      <c r="O36" s="2" t="str">
        <f t="shared" ca="1" si="50"/>
        <v/>
      </c>
      <c r="P36" s="2" t="str">
        <f t="shared" ca="1" si="50"/>
        <v/>
      </c>
      <c r="Q36" s="2" t="str">
        <f t="shared" ca="1" si="50"/>
        <v/>
      </c>
      <c r="R36" s="2" t="str">
        <f t="shared" ca="1" si="50"/>
        <v/>
      </c>
      <c r="S36" s="13">
        <f t="shared" ca="1" si="35"/>
        <v>0</v>
      </c>
      <c r="T36" s="2" t="str">
        <f t="shared" ca="1" si="51"/>
        <v/>
      </c>
      <c r="U36" s="2" t="str">
        <f t="shared" ca="1" si="51"/>
        <v/>
      </c>
      <c r="V36" s="2" t="str">
        <f t="shared" ca="1" si="51"/>
        <v/>
      </c>
      <c r="W36" s="2" t="str">
        <f t="shared" ca="1" si="51"/>
        <v/>
      </c>
      <c r="X36" s="2" t="str">
        <f t="shared" ca="1" si="51"/>
        <v/>
      </c>
      <c r="Y36" s="2" t="str">
        <f t="shared" ca="1" si="51"/>
        <v/>
      </c>
      <c r="Z36" s="2" t="str">
        <f t="shared" ca="1" si="51"/>
        <v/>
      </c>
      <c r="AA36" s="2" t="str">
        <f t="shared" ca="1" si="51"/>
        <v/>
      </c>
      <c r="AB36" s="13">
        <f t="shared" ca="1" si="36"/>
        <v>0</v>
      </c>
      <c r="AC36" s="2" t="str">
        <f t="shared" ca="1" si="8"/>
        <v/>
      </c>
      <c r="AD36" s="13">
        <f t="shared" ca="1" si="37"/>
        <v>0</v>
      </c>
      <c r="AE36" s="2" t="str">
        <f t="shared" ca="1" si="9"/>
        <v/>
      </c>
      <c r="AF36" s="2" t="str">
        <f t="shared" ca="1" si="9"/>
        <v/>
      </c>
      <c r="AG36" s="2" t="str">
        <f t="shared" ca="1" si="9"/>
        <v/>
      </c>
      <c r="AH36" s="2" t="str">
        <f t="shared" ca="1" si="9"/>
        <v/>
      </c>
      <c r="AI36" s="2" t="str">
        <f t="shared" ca="1" si="9"/>
        <v/>
      </c>
      <c r="AJ36" s="13">
        <f t="shared" ca="1" si="38"/>
        <v>0</v>
      </c>
      <c r="AK36" s="2" t="str">
        <f t="shared" ca="1" si="10"/>
        <v/>
      </c>
      <c r="AL36" s="2" t="str">
        <f t="shared" ca="1" si="10"/>
        <v/>
      </c>
      <c r="AM36" s="2" t="str">
        <f t="shared" ca="1" si="10"/>
        <v/>
      </c>
      <c r="AN36" s="2" t="str">
        <f t="shared" ca="1" si="10"/>
        <v/>
      </c>
      <c r="AO36" s="2" t="str">
        <f t="shared" ca="1" si="10"/>
        <v/>
      </c>
      <c r="AP36" s="13">
        <f t="shared" ca="1" si="39"/>
        <v>0</v>
      </c>
      <c r="AQ36" s="2" t="str">
        <f t="shared" ca="1" si="10"/>
        <v/>
      </c>
      <c r="AR36" s="2" t="str">
        <f t="shared" ca="1" si="10"/>
        <v/>
      </c>
      <c r="AS36" s="2" t="str">
        <f t="shared" ca="1" si="10"/>
        <v/>
      </c>
      <c r="AT36" s="2" t="str">
        <f t="shared" ca="1" si="10"/>
        <v/>
      </c>
      <c r="AU36" s="2" t="str">
        <f t="shared" ca="1" si="10"/>
        <v/>
      </c>
      <c r="AV36" s="2" t="str">
        <f t="shared" ca="1" si="10"/>
        <v/>
      </c>
      <c r="AW36" s="2" t="str">
        <f t="shared" ca="1" si="10"/>
        <v/>
      </c>
      <c r="AX36" s="2" t="str">
        <f t="shared" ca="1" si="10"/>
        <v/>
      </c>
      <c r="AY36" s="2" t="str">
        <f t="shared" ca="1" si="10"/>
        <v/>
      </c>
      <c r="AZ36" s="2" t="str">
        <f t="shared" ca="1" si="10"/>
        <v/>
      </c>
      <c r="BA36" s="2" t="str">
        <f t="shared" ca="1" si="11"/>
        <v/>
      </c>
      <c r="BB36" s="2" t="str">
        <f t="shared" ca="1" si="11"/>
        <v/>
      </c>
      <c r="BC36" s="13">
        <f t="shared" ca="1" si="40"/>
        <v>0</v>
      </c>
      <c r="BD36" s="2" t="str">
        <f t="shared" ca="1" si="12"/>
        <v/>
      </c>
      <c r="BE36" s="2" t="str">
        <f t="shared" ca="1" si="12"/>
        <v/>
      </c>
      <c r="BF36" s="2" t="str">
        <f t="shared" ca="1" si="12"/>
        <v/>
      </c>
      <c r="BG36" s="13">
        <f t="shared" ca="1" si="41"/>
        <v>0</v>
      </c>
      <c r="BH36" s="2" t="str">
        <f t="shared" ca="1" si="13"/>
        <v/>
      </c>
      <c r="BI36" s="2" t="str">
        <f t="shared" ca="1" si="13"/>
        <v/>
      </c>
      <c r="BJ36" s="2" t="str">
        <f t="shared" ca="1" si="13"/>
        <v/>
      </c>
      <c r="BK36" s="13">
        <f t="shared" ca="1" si="42"/>
        <v>0</v>
      </c>
      <c r="BL36" s="2" t="str">
        <f t="shared" ca="1" si="14"/>
        <v/>
      </c>
      <c r="BM36" s="2" t="str">
        <f t="shared" ca="1" si="14"/>
        <v/>
      </c>
      <c r="BN36" s="2" t="str">
        <f t="shared" ca="1" si="14"/>
        <v/>
      </c>
      <c r="BO36" s="13">
        <f t="shared" ca="1" si="43"/>
        <v>0</v>
      </c>
      <c r="BP36" s="2" t="str">
        <f t="shared" ca="1" si="15"/>
        <v/>
      </c>
      <c r="BQ36" s="2" t="str">
        <f t="shared" ca="1" si="15"/>
        <v/>
      </c>
      <c r="BR36" s="13">
        <f t="shared" ca="1" si="44"/>
        <v>0</v>
      </c>
      <c r="BS36" s="2" t="str">
        <f t="shared" ca="1" si="52"/>
        <v/>
      </c>
      <c r="BT36" s="2" t="str">
        <f t="shared" ca="1" si="52"/>
        <v/>
      </c>
      <c r="BU36" s="2" t="str">
        <f t="shared" ca="1" si="52"/>
        <v/>
      </c>
      <c r="BV36" s="2" t="str">
        <f t="shared" ca="1" si="52"/>
        <v/>
      </c>
      <c r="BW36" s="2" t="str">
        <f t="shared" ca="1" si="52"/>
        <v/>
      </c>
      <c r="BX36" s="2" t="str">
        <f t="shared" ca="1" si="52"/>
        <v/>
      </c>
      <c r="BY36" s="13">
        <f t="shared" ca="1" si="45"/>
        <v>0</v>
      </c>
      <c r="BZ36" s="2" t="str">
        <f t="shared" ca="1" si="53"/>
        <v/>
      </c>
      <c r="CA36" s="2" t="str">
        <f t="shared" ca="1" si="53"/>
        <v/>
      </c>
      <c r="CB36" s="2" t="str">
        <f t="shared" ca="1" si="53"/>
        <v/>
      </c>
      <c r="CC36" s="2" t="str">
        <f t="shared" ca="1" si="53"/>
        <v/>
      </c>
      <c r="CD36" s="2" t="str">
        <f t="shared" ca="1" si="53"/>
        <v/>
      </c>
      <c r="CE36" s="2">
        <f t="shared" ca="1" si="18"/>
        <v>0</v>
      </c>
      <c r="CF36" s="2">
        <f t="shared" ca="1" si="19"/>
        <v>0</v>
      </c>
      <c r="CG36" s="2">
        <f t="shared" ca="1" si="20"/>
        <v>0</v>
      </c>
      <c r="CH36" s="2">
        <f t="shared" ca="1" si="21"/>
        <v>0</v>
      </c>
      <c r="CI36" s="2">
        <f t="shared" ca="1" si="22"/>
        <v>0</v>
      </c>
      <c r="CJ36" s="2">
        <f t="shared" ca="1" si="23"/>
        <v>0</v>
      </c>
      <c r="CK36" s="2">
        <f t="shared" ca="1" si="24"/>
        <v>0</v>
      </c>
      <c r="CL36" s="2">
        <f t="shared" ca="1" si="25"/>
        <v>0</v>
      </c>
      <c r="CM36" s="2">
        <f t="shared" ca="1" si="26"/>
        <v>0</v>
      </c>
      <c r="CN36" s="2">
        <f t="shared" ca="1" si="27"/>
        <v>0</v>
      </c>
      <c r="CO36" s="2">
        <f t="shared" ca="1" si="28"/>
        <v>0</v>
      </c>
      <c r="CP36" s="2">
        <f t="shared" ca="1" si="29"/>
        <v>0</v>
      </c>
      <c r="CQ36" s="2">
        <f t="shared" ca="1" si="30"/>
        <v>0</v>
      </c>
      <c r="CR36">
        <f t="shared" ca="1" si="46"/>
        <v>0</v>
      </c>
      <c r="CS36">
        <f t="shared" ca="1" si="31"/>
        <v>0</v>
      </c>
      <c r="CT36">
        <f t="shared" ca="1" si="32"/>
        <v>0</v>
      </c>
      <c r="CU36" s="12">
        <f t="shared" ca="1" si="47"/>
        <v>0</v>
      </c>
      <c r="CV36" t="str">
        <f t="shared" ca="1" si="48"/>
        <v>No</v>
      </c>
    </row>
    <row r="37" spans="1:100" ht="13.8" x14ac:dyDescent="0.25">
      <c r="A37" s="2" t="s">
        <v>31</v>
      </c>
      <c r="B37" s="2" t="str">
        <f>IF(MRN_16="N/A","No","Yes")</f>
        <v>No</v>
      </c>
      <c r="C37" s="13">
        <f t="shared" ca="1" si="33"/>
        <v>0</v>
      </c>
      <c r="D37" s="2" t="str">
        <f t="shared" ca="1" si="49"/>
        <v/>
      </c>
      <c r="E37" s="2" t="str">
        <f t="shared" ca="1" si="49"/>
        <v/>
      </c>
      <c r="F37" s="2" t="str">
        <f t="shared" ca="1" si="49"/>
        <v/>
      </c>
      <c r="G37" s="2" t="str">
        <f t="shared" ca="1" si="49"/>
        <v/>
      </c>
      <c r="H37" s="2" t="str">
        <f t="shared" ca="1" si="49"/>
        <v/>
      </c>
      <c r="I37" s="2" t="str">
        <f t="shared" ca="1" si="49"/>
        <v/>
      </c>
      <c r="J37" s="2" t="str">
        <f t="shared" ca="1" si="49"/>
        <v/>
      </c>
      <c r="K37" s="13">
        <f t="shared" ca="1" si="34"/>
        <v>0</v>
      </c>
      <c r="L37" s="2" t="str">
        <f t="shared" ca="1" si="50"/>
        <v/>
      </c>
      <c r="M37" s="2" t="str">
        <f t="shared" ca="1" si="50"/>
        <v/>
      </c>
      <c r="N37" s="2" t="str">
        <f t="shared" ca="1" si="50"/>
        <v/>
      </c>
      <c r="O37" s="2" t="str">
        <f t="shared" ca="1" si="50"/>
        <v/>
      </c>
      <c r="P37" s="2" t="str">
        <f t="shared" ca="1" si="50"/>
        <v/>
      </c>
      <c r="Q37" s="2" t="str">
        <f t="shared" ca="1" si="50"/>
        <v/>
      </c>
      <c r="R37" s="2" t="str">
        <f t="shared" ca="1" si="50"/>
        <v/>
      </c>
      <c r="S37" s="13">
        <f t="shared" ca="1" si="35"/>
        <v>0</v>
      </c>
      <c r="T37" s="2" t="str">
        <f t="shared" ca="1" si="51"/>
        <v/>
      </c>
      <c r="U37" s="2" t="str">
        <f t="shared" ca="1" si="51"/>
        <v/>
      </c>
      <c r="V37" s="2" t="str">
        <f t="shared" ca="1" si="51"/>
        <v/>
      </c>
      <c r="W37" s="2" t="str">
        <f t="shared" ca="1" si="51"/>
        <v/>
      </c>
      <c r="X37" s="2" t="str">
        <f t="shared" ca="1" si="51"/>
        <v/>
      </c>
      <c r="Y37" s="2" t="str">
        <f t="shared" ca="1" si="51"/>
        <v/>
      </c>
      <c r="Z37" s="2" t="str">
        <f t="shared" ca="1" si="51"/>
        <v/>
      </c>
      <c r="AA37" s="2" t="str">
        <f t="shared" ca="1" si="51"/>
        <v/>
      </c>
      <c r="AB37" s="13">
        <f t="shared" ca="1" si="36"/>
        <v>0</v>
      </c>
      <c r="AC37" s="2" t="str">
        <f t="shared" ca="1" si="8"/>
        <v/>
      </c>
      <c r="AD37" s="13">
        <f t="shared" ca="1" si="37"/>
        <v>0</v>
      </c>
      <c r="AE37" s="2" t="str">
        <f t="shared" ca="1" si="9"/>
        <v/>
      </c>
      <c r="AF37" s="2" t="str">
        <f t="shared" ca="1" si="9"/>
        <v/>
      </c>
      <c r="AG37" s="2" t="str">
        <f t="shared" ca="1" si="9"/>
        <v/>
      </c>
      <c r="AH37" s="2" t="str">
        <f t="shared" ca="1" si="9"/>
        <v/>
      </c>
      <c r="AI37" s="2" t="str">
        <f t="shared" ca="1" si="9"/>
        <v/>
      </c>
      <c r="AJ37" s="13">
        <f t="shared" ca="1" si="38"/>
        <v>0</v>
      </c>
      <c r="AK37" s="2" t="str">
        <f t="shared" ca="1" si="10"/>
        <v/>
      </c>
      <c r="AL37" s="2" t="str">
        <f t="shared" ca="1" si="10"/>
        <v/>
      </c>
      <c r="AM37" s="2" t="str">
        <f t="shared" ca="1" si="10"/>
        <v/>
      </c>
      <c r="AN37" s="2" t="str">
        <f t="shared" ca="1" si="10"/>
        <v/>
      </c>
      <c r="AO37" s="2" t="str">
        <f t="shared" ca="1" si="10"/>
        <v/>
      </c>
      <c r="AP37" s="13">
        <f t="shared" ca="1" si="39"/>
        <v>0</v>
      </c>
      <c r="AQ37" s="2" t="str">
        <f t="shared" ca="1" si="10"/>
        <v/>
      </c>
      <c r="AR37" s="2" t="str">
        <f t="shared" ca="1" si="10"/>
        <v/>
      </c>
      <c r="AS37" s="2" t="str">
        <f t="shared" ca="1" si="10"/>
        <v/>
      </c>
      <c r="AT37" s="2" t="str">
        <f t="shared" ca="1" si="10"/>
        <v/>
      </c>
      <c r="AU37" s="2" t="str">
        <f t="shared" ca="1" si="10"/>
        <v/>
      </c>
      <c r="AV37" s="2" t="str">
        <f t="shared" ref="AQ37:BB41" ca="1" si="54">VLOOKUP(AV$21,INDIRECT("'"&amp;$A37&amp;"'!$C$9:$P$191"),14,FALSE)</f>
        <v/>
      </c>
      <c r="AW37" s="2" t="str">
        <f t="shared" ca="1" si="54"/>
        <v/>
      </c>
      <c r="AX37" s="2" t="str">
        <f t="shared" ca="1" si="54"/>
        <v/>
      </c>
      <c r="AY37" s="2" t="str">
        <f t="shared" ca="1" si="54"/>
        <v/>
      </c>
      <c r="AZ37" s="2" t="str">
        <f t="shared" ca="1" si="54"/>
        <v/>
      </c>
      <c r="BA37" s="2" t="str">
        <f t="shared" ca="1" si="11"/>
        <v/>
      </c>
      <c r="BB37" s="2" t="str">
        <f t="shared" ca="1" si="11"/>
        <v/>
      </c>
      <c r="BC37" s="13">
        <f t="shared" ca="1" si="40"/>
        <v>0</v>
      </c>
      <c r="BD37" s="2" t="str">
        <f t="shared" ca="1" si="12"/>
        <v/>
      </c>
      <c r="BE37" s="2" t="str">
        <f t="shared" ca="1" si="12"/>
        <v/>
      </c>
      <c r="BF37" s="2" t="str">
        <f t="shared" ca="1" si="12"/>
        <v/>
      </c>
      <c r="BG37" s="13">
        <f t="shared" ca="1" si="41"/>
        <v>0</v>
      </c>
      <c r="BH37" s="2" t="str">
        <f t="shared" ca="1" si="13"/>
        <v/>
      </c>
      <c r="BI37" s="2" t="str">
        <f t="shared" ca="1" si="13"/>
        <v/>
      </c>
      <c r="BJ37" s="2" t="str">
        <f t="shared" ca="1" si="13"/>
        <v/>
      </c>
      <c r="BK37" s="13">
        <f t="shared" ca="1" si="42"/>
        <v>0</v>
      </c>
      <c r="BL37" s="2" t="str">
        <f t="shared" ca="1" si="14"/>
        <v/>
      </c>
      <c r="BM37" s="2" t="str">
        <f t="shared" ca="1" si="14"/>
        <v/>
      </c>
      <c r="BN37" s="2" t="str">
        <f t="shared" ca="1" si="14"/>
        <v/>
      </c>
      <c r="BO37" s="13">
        <f t="shared" ca="1" si="43"/>
        <v>0</v>
      </c>
      <c r="BP37" s="2" t="str">
        <f t="shared" ca="1" si="15"/>
        <v/>
      </c>
      <c r="BQ37" s="2" t="str">
        <f t="shared" ca="1" si="15"/>
        <v/>
      </c>
      <c r="BR37" s="13">
        <f t="shared" ca="1" si="44"/>
        <v>0</v>
      </c>
      <c r="BS37" s="2" t="str">
        <f t="shared" ca="1" si="52"/>
        <v/>
      </c>
      <c r="BT37" s="2" t="str">
        <f t="shared" ca="1" si="52"/>
        <v/>
      </c>
      <c r="BU37" s="2" t="str">
        <f t="shared" ca="1" si="52"/>
        <v/>
      </c>
      <c r="BV37" s="2" t="str">
        <f t="shared" ca="1" si="52"/>
        <v/>
      </c>
      <c r="BW37" s="2" t="str">
        <f t="shared" ca="1" si="52"/>
        <v/>
      </c>
      <c r="BX37" s="2" t="str">
        <f t="shared" ca="1" si="52"/>
        <v/>
      </c>
      <c r="BY37" s="13">
        <f t="shared" ca="1" si="45"/>
        <v>0</v>
      </c>
      <c r="BZ37" s="2" t="str">
        <f t="shared" ca="1" si="53"/>
        <v/>
      </c>
      <c r="CA37" s="2" t="str">
        <f t="shared" ca="1" si="53"/>
        <v/>
      </c>
      <c r="CB37" s="2" t="str">
        <f t="shared" ca="1" si="53"/>
        <v/>
      </c>
      <c r="CC37" s="2" t="str">
        <f t="shared" ca="1" si="53"/>
        <v/>
      </c>
      <c r="CD37" s="2" t="str">
        <f t="shared" ca="1" si="53"/>
        <v/>
      </c>
      <c r="CE37" s="2">
        <f t="shared" ca="1" si="18"/>
        <v>0</v>
      </c>
      <c r="CF37" s="2">
        <f t="shared" ca="1" si="19"/>
        <v>0</v>
      </c>
      <c r="CG37" s="2">
        <f t="shared" ca="1" si="20"/>
        <v>0</v>
      </c>
      <c r="CH37" s="2">
        <f t="shared" ca="1" si="21"/>
        <v>0</v>
      </c>
      <c r="CI37" s="2">
        <f t="shared" ca="1" si="22"/>
        <v>0</v>
      </c>
      <c r="CJ37" s="2">
        <f t="shared" ca="1" si="23"/>
        <v>0</v>
      </c>
      <c r="CK37" s="2">
        <f t="shared" ca="1" si="24"/>
        <v>0</v>
      </c>
      <c r="CL37" s="2">
        <f t="shared" ca="1" si="25"/>
        <v>0</v>
      </c>
      <c r="CM37" s="2">
        <f t="shared" ca="1" si="26"/>
        <v>0</v>
      </c>
      <c r="CN37" s="2">
        <f t="shared" ca="1" si="27"/>
        <v>0</v>
      </c>
      <c r="CO37" s="2">
        <f t="shared" ca="1" si="28"/>
        <v>0</v>
      </c>
      <c r="CP37" s="2">
        <f t="shared" ca="1" si="29"/>
        <v>0</v>
      </c>
      <c r="CQ37" s="2">
        <f t="shared" ca="1" si="30"/>
        <v>0</v>
      </c>
      <c r="CR37">
        <f t="shared" ca="1" si="46"/>
        <v>0</v>
      </c>
      <c r="CS37">
        <f t="shared" ca="1" si="31"/>
        <v>0</v>
      </c>
      <c r="CT37">
        <f t="shared" ca="1" si="32"/>
        <v>0</v>
      </c>
      <c r="CU37" s="12">
        <f t="shared" ca="1" si="47"/>
        <v>0</v>
      </c>
      <c r="CV37" t="str">
        <f t="shared" ca="1" si="48"/>
        <v>No</v>
      </c>
    </row>
    <row r="38" spans="1:100" ht="13.8" x14ac:dyDescent="0.25">
      <c r="A38" s="2" t="s">
        <v>32</v>
      </c>
      <c r="B38" s="2" t="str">
        <f>IF(MRN_17="N/A","No","Yes")</f>
        <v>No</v>
      </c>
      <c r="C38" s="13">
        <f t="shared" ca="1" si="33"/>
        <v>0</v>
      </c>
      <c r="D38" s="2" t="str">
        <f t="shared" ca="1" si="49"/>
        <v/>
      </c>
      <c r="E38" s="2" t="str">
        <f t="shared" ca="1" si="49"/>
        <v/>
      </c>
      <c r="F38" s="2" t="str">
        <f t="shared" ca="1" si="49"/>
        <v/>
      </c>
      <c r="G38" s="2" t="str">
        <f t="shared" ca="1" si="49"/>
        <v/>
      </c>
      <c r="H38" s="2" t="str">
        <f t="shared" ca="1" si="49"/>
        <v/>
      </c>
      <c r="I38" s="2" t="str">
        <f t="shared" ca="1" si="49"/>
        <v/>
      </c>
      <c r="J38" s="2" t="str">
        <f t="shared" ca="1" si="49"/>
        <v/>
      </c>
      <c r="K38" s="13">
        <f t="shared" ca="1" si="34"/>
        <v>0</v>
      </c>
      <c r="L38" s="2" t="str">
        <f t="shared" ca="1" si="50"/>
        <v/>
      </c>
      <c r="M38" s="2" t="str">
        <f t="shared" ca="1" si="50"/>
        <v/>
      </c>
      <c r="N38" s="2" t="str">
        <f t="shared" ca="1" si="50"/>
        <v/>
      </c>
      <c r="O38" s="2" t="str">
        <f t="shared" ca="1" si="50"/>
        <v/>
      </c>
      <c r="P38" s="2" t="str">
        <f t="shared" ca="1" si="50"/>
        <v/>
      </c>
      <c r="Q38" s="2" t="str">
        <f t="shared" ca="1" si="50"/>
        <v/>
      </c>
      <c r="R38" s="2" t="str">
        <f t="shared" ca="1" si="50"/>
        <v/>
      </c>
      <c r="S38" s="13">
        <f t="shared" ca="1" si="35"/>
        <v>0</v>
      </c>
      <c r="T38" s="2" t="str">
        <f t="shared" ca="1" si="51"/>
        <v/>
      </c>
      <c r="U38" s="2" t="str">
        <f t="shared" ca="1" si="51"/>
        <v/>
      </c>
      <c r="V38" s="2" t="str">
        <f t="shared" ca="1" si="51"/>
        <v/>
      </c>
      <c r="W38" s="2" t="str">
        <f t="shared" ca="1" si="51"/>
        <v/>
      </c>
      <c r="X38" s="2" t="str">
        <f t="shared" ca="1" si="51"/>
        <v/>
      </c>
      <c r="Y38" s="2" t="str">
        <f t="shared" ca="1" si="51"/>
        <v/>
      </c>
      <c r="Z38" s="2" t="str">
        <f t="shared" ca="1" si="51"/>
        <v/>
      </c>
      <c r="AA38" s="2" t="str">
        <f t="shared" ca="1" si="51"/>
        <v/>
      </c>
      <c r="AB38" s="13">
        <f t="shared" ca="1" si="36"/>
        <v>0</v>
      </c>
      <c r="AC38" s="2" t="str">
        <f t="shared" ca="1" si="8"/>
        <v/>
      </c>
      <c r="AD38" s="13">
        <f t="shared" ca="1" si="37"/>
        <v>0</v>
      </c>
      <c r="AE38" s="2" t="str">
        <f t="shared" ca="1" si="9"/>
        <v/>
      </c>
      <c r="AF38" s="2" t="str">
        <f t="shared" ca="1" si="9"/>
        <v/>
      </c>
      <c r="AG38" s="2" t="str">
        <f t="shared" ca="1" si="9"/>
        <v/>
      </c>
      <c r="AH38" s="2" t="str">
        <f t="shared" ca="1" si="9"/>
        <v/>
      </c>
      <c r="AI38" s="2" t="str">
        <f t="shared" ca="1" si="9"/>
        <v/>
      </c>
      <c r="AJ38" s="13">
        <f t="shared" ca="1" si="38"/>
        <v>0</v>
      </c>
      <c r="AK38" s="2" t="str">
        <f t="shared" ca="1" si="10"/>
        <v/>
      </c>
      <c r="AL38" s="2" t="str">
        <f t="shared" ca="1" si="10"/>
        <v/>
      </c>
      <c r="AM38" s="2" t="str">
        <f t="shared" ca="1" si="10"/>
        <v/>
      </c>
      <c r="AN38" s="2" t="str">
        <f t="shared" ca="1" si="10"/>
        <v/>
      </c>
      <c r="AO38" s="2" t="str">
        <f t="shared" ca="1" si="10"/>
        <v/>
      </c>
      <c r="AP38" s="13">
        <f t="shared" ca="1" si="39"/>
        <v>0</v>
      </c>
      <c r="AQ38" s="2" t="str">
        <f t="shared" ca="1" si="54"/>
        <v/>
      </c>
      <c r="AR38" s="2" t="str">
        <f t="shared" ca="1" si="54"/>
        <v/>
      </c>
      <c r="AS38" s="2" t="str">
        <f t="shared" ca="1" si="54"/>
        <v/>
      </c>
      <c r="AT38" s="2" t="str">
        <f t="shared" ca="1" si="54"/>
        <v/>
      </c>
      <c r="AU38" s="2" t="str">
        <f t="shared" ca="1" si="54"/>
        <v/>
      </c>
      <c r="AV38" s="2" t="str">
        <f t="shared" ca="1" si="54"/>
        <v/>
      </c>
      <c r="AW38" s="2" t="str">
        <f t="shared" ca="1" si="54"/>
        <v/>
      </c>
      <c r="AX38" s="2" t="str">
        <f t="shared" ca="1" si="54"/>
        <v/>
      </c>
      <c r="AY38" s="2" t="str">
        <f t="shared" ca="1" si="54"/>
        <v/>
      </c>
      <c r="AZ38" s="2" t="str">
        <f t="shared" ca="1" si="54"/>
        <v/>
      </c>
      <c r="BA38" s="2" t="str">
        <f t="shared" ca="1" si="54"/>
        <v/>
      </c>
      <c r="BB38" s="2" t="str">
        <f t="shared" ca="1" si="54"/>
        <v/>
      </c>
      <c r="BC38" s="13">
        <f t="shared" ca="1" si="40"/>
        <v>0</v>
      </c>
      <c r="BD38" s="2" t="str">
        <f t="shared" ca="1" si="12"/>
        <v/>
      </c>
      <c r="BE38" s="2" t="str">
        <f t="shared" ca="1" si="12"/>
        <v/>
      </c>
      <c r="BF38" s="2" t="str">
        <f t="shared" ca="1" si="12"/>
        <v/>
      </c>
      <c r="BG38" s="13">
        <f t="shared" ca="1" si="41"/>
        <v>0</v>
      </c>
      <c r="BH38" s="2" t="str">
        <f t="shared" ca="1" si="13"/>
        <v/>
      </c>
      <c r="BI38" s="2" t="str">
        <f t="shared" ca="1" si="13"/>
        <v/>
      </c>
      <c r="BJ38" s="2" t="str">
        <f t="shared" ca="1" si="13"/>
        <v/>
      </c>
      <c r="BK38" s="13">
        <f t="shared" ca="1" si="42"/>
        <v>0</v>
      </c>
      <c r="BL38" s="2" t="str">
        <f t="shared" ca="1" si="14"/>
        <v/>
      </c>
      <c r="BM38" s="2" t="str">
        <f t="shared" ca="1" si="14"/>
        <v/>
      </c>
      <c r="BN38" s="2" t="str">
        <f t="shared" ca="1" si="14"/>
        <v/>
      </c>
      <c r="BO38" s="13">
        <f t="shared" ca="1" si="43"/>
        <v>0</v>
      </c>
      <c r="BP38" s="2" t="str">
        <f t="shared" ca="1" si="15"/>
        <v/>
      </c>
      <c r="BQ38" s="2" t="str">
        <f t="shared" ca="1" si="15"/>
        <v/>
      </c>
      <c r="BR38" s="13">
        <f t="shared" ca="1" si="44"/>
        <v>0</v>
      </c>
      <c r="BS38" s="2" t="str">
        <f t="shared" ca="1" si="52"/>
        <v/>
      </c>
      <c r="BT38" s="2" t="str">
        <f t="shared" ca="1" si="52"/>
        <v/>
      </c>
      <c r="BU38" s="2" t="str">
        <f t="shared" ca="1" si="52"/>
        <v/>
      </c>
      <c r="BV38" s="2" t="str">
        <f t="shared" ca="1" si="52"/>
        <v/>
      </c>
      <c r="BW38" s="2" t="str">
        <f t="shared" ca="1" si="52"/>
        <v/>
      </c>
      <c r="BX38" s="2" t="str">
        <f t="shared" ca="1" si="52"/>
        <v/>
      </c>
      <c r="BY38" s="13">
        <f t="shared" ca="1" si="45"/>
        <v>0</v>
      </c>
      <c r="BZ38" s="2" t="str">
        <f t="shared" ca="1" si="53"/>
        <v/>
      </c>
      <c r="CA38" s="2" t="str">
        <f t="shared" ca="1" si="53"/>
        <v/>
      </c>
      <c r="CB38" s="2" t="str">
        <f t="shared" ca="1" si="53"/>
        <v/>
      </c>
      <c r="CC38" s="2" t="str">
        <f t="shared" ca="1" si="53"/>
        <v/>
      </c>
      <c r="CD38" s="2" t="str">
        <f t="shared" ca="1" si="53"/>
        <v/>
      </c>
      <c r="CE38" s="2">
        <f t="shared" ca="1" si="18"/>
        <v>0</v>
      </c>
      <c r="CF38" s="2">
        <f t="shared" ca="1" si="19"/>
        <v>0</v>
      </c>
      <c r="CG38" s="2">
        <f t="shared" ca="1" si="20"/>
        <v>0</v>
      </c>
      <c r="CH38" s="2">
        <f t="shared" ca="1" si="21"/>
        <v>0</v>
      </c>
      <c r="CI38" s="2">
        <f t="shared" ca="1" si="22"/>
        <v>0</v>
      </c>
      <c r="CJ38" s="2">
        <f t="shared" ca="1" si="23"/>
        <v>0</v>
      </c>
      <c r="CK38" s="2">
        <f t="shared" ca="1" si="24"/>
        <v>0</v>
      </c>
      <c r="CL38" s="2">
        <f t="shared" ca="1" si="25"/>
        <v>0</v>
      </c>
      <c r="CM38" s="2">
        <f t="shared" ca="1" si="26"/>
        <v>0</v>
      </c>
      <c r="CN38" s="2">
        <f t="shared" ca="1" si="27"/>
        <v>0</v>
      </c>
      <c r="CO38" s="2">
        <f t="shared" ca="1" si="28"/>
        <v>0</v>
      </c>
      <c r="CP38" s="2">
        <f t="shared" ca="1" si="29"/>
        <v>0</v>
      </c>
      <c r="CQ38" s="2">
        <f t="shared" ca="1" si="30"/>
        <v>0</v>
      </c>
      <c r="CR38">
        <f t="shared" ca="1" si="46"/>
        <v>0</v>
      </c>
      <c r="CS38">
        <f t="shared" ca="1" si="31"/>
        <v>0</v>
      </c>
      <c r="CT38">
        <f t="shared" ca="1" si="32"/>
        <v>0</v>
      </c>
      <c r="CU38" s="12">
        <f t="shared" ca="1" si="47"/>
        <v>0</v>
      </c>
      <c r="CV38" t="str">
        <f t="shared" ca="1" si="48"/>
        <v>No</v>
      </c>
    </row>
    <row r="39" spans="1:100" ht="13.8" x14ac:dyDescent="0.25">
      <c r="A39" s="2" t="s">
        <v>33</v>
      </c>
      <c r="B39" s="2" t="str">
        <f>IF(MRN_18="N/A","No","Yes")</f>
        <v>No</v>
      </c>
      <c r="C39" s="13">
        <f t="shared" ca="1" si="33"/>
        <v>0</v>
      </c>
      <c r="D39" s="2" t="str">
        <f t="shared" ca="1" si="49"/>
        <v/>
      </c>
      <c r="E39" s="2" t="str">
        <f t="shared" ca="1" si="49"/>
        <v/>
      </c>
      <c r="F39" s="2" t="str">
        <f t="shared" ca="1" si="49"/>
        <v/>
      </c>
      <c r="G39" s="2" t="str">
        <f t="shared" ca="1" si="49"/>
        <v/>
      </c>
      <c r="H39" s="2" t="str">
        <f t="shared" ca="1" si="49"/>
        <v/>
      </c>
      <c r="I39" s="2" t="str">
        <f t="shared" ca="1" si="49"/>
        <v/>
      </c>
      <c r="J39" s="2" t="str">
        <f t="shared" ca="1" si="49"/>
        <v/>
      </c>
      <c r="K39" s="13">
        <f t="shared" ca="1" si="34"/>
        <v>0</v>
      </c>
      <c r="L39" s="2" t="str">
        <f t="shared" ca="1" si="50"/>
        <v/>
      </c>
      <c r="M39" s="2" t="str">
        <f t="shared" ca="1" si="50"/>
        <v/>
      </c>
      <c r="N39" s="2" t="str">
        <f t="shared" ca="1" si="50"/>
        <v/>
      </c>
      <c r="O39" s="2" t="str">
        <f t="shared" ca="1" si="50"/>
        <v/>
      </c>
      <c r="P39" s="2" t="str">
        <f t="shared" ca="1" si="50"/>
        <v/>
      </c>
      <c r="Q39" s="2" t="str">
        <f t="shared" ca="1" si="50"/>
        <v/>
      </c>
      <c r="R39" s="2" t="str">
        <f t="shared" ca="1" si="50"/>
        <v/>
      </c>
      <c r="S39" s="13">
        <f t="shared" ca="1" si="35"/>
        <v>0</v>
      </c>
      <c r="T39" s="2" t="str">
        <f t="shared" ca="1" si="51"/>
        <v/>
      </c>
      <c r="U39" s="2" t="str">
        <f t="shared" ca="1" si="51"/>
        <v/>
      </c>
      <c r="V39" s="2" t="str">
        <f t="shared" ca="1" si="51"/>
        <v/>
      </c>
      <c r="W39" s="2" t="str">
        <f t="shared" ca="1" si="51"/>
        <v/>
      </c>
      <c r="X39" s="2" t="str">
        <f t="shared" ca="1" si="51"/>
        <v/>
      </c>
      <c r="Y39" s="2" t="str">
        <f t="shared" ca="1" si="51"/>
        <v/>
      </c>
      <c r="Z39" s="2" t="str">
        <f t="shared" ca="1" si="51"/>
        <v/>
      </c>
      <c r="AA39" s="2" t="str">
        <f t="shared" ca="1" si="51"/>
        <v/>
      </c>
      <c r="AB39" s="13">
        <f t="shared" ca="1" si="36"/>
        <v>0</v>
      </c>
      <c r="AC39" s="2" t="str">
        <f t="shared" ca="1" si="8"/>
        <v/>
      </c>
      <c r="AD39" s="13">
        <f t="shared" ca="1" si="37"/>
        <v>0</v>
      </c>
      <c r="AE39" s="2" t="str">
        <f t="shared" ca="1" si="9"/>
        <v/>
      </c>
      <c r="AF39" s="2" t="str">
        <f t="shared" ca="1" si="9"/>
        <v/>
      </c>
      <c r="AG39" s="2" t="str">
        <f t="shared" ca="1" si="9"/>
        <v/>
      </c>
      <c r="AH39" s="2" t="str">
        <f t="shared" ca="1" si="9"/>
        <v/>
      </c>
      <c r="AI39" s="2" t="str">
        <f t="shared" ca="1" si="9"/>
        <v/>
      </c>
      <c r="AJ39" s="13">
        <f t="shared" ca="1" si="38"/>
        <v>0</v>
      </c>
      <c r="AK39" s="2" t="str">
        <f t="shared" ca="1" si="10"/>
        <v/>
      </c>
      <c r="AL39" s="2" t="str">
        <f t="shared" ca="1" si="10"/>
        <v/>
      </c>
      <c r="AM39" s="2" t="str">
        <f t="shared" ca="1" si="10"/>
        <v/>
      </c>
      <c r="AN39" s="2" t="str">
        <f t="shared" ca="1" si="10"/>
        <v/>
      </c>
      <c r="AO39" s="2" t="str">
        <f t="shared" ca="1" si="10"/>
        <v/>
      </c>
      <c r="AP39" s="13">
        <f t="shared" ca="1" si="39"/>
        <v>0</v>
      </c>
      <c r="AQ39" s="2" t="str">
        <f t="shared" ca="1" si="54"/>
        <v/>
      </c>
      <c r="AR39" s="2" t="str">
        <f t="shared" ca="1" si="54"/>
        <v/>
      </c>
      <c r="AS39" s="2" t="str">
        <f t="shared" ca="1" si="54"/>
        <v/>
      </c>
      <c r="AT39" s="2" t="str">
        <f t="shared" ca="1" si="54"/>
        <v/>
      </c>
      <c r="AU39" s="2" t="str">
        <f t="shared" ca="1" si="54"/>
        <v/>
      </c>
      <c r="AV39" s="2" t="str">
        <f t="shared" ca="1" si="54"/>
        <v/>
      </c>
      <c r="AW39" s="2" t="str">
        <f t="shared" ca="1" si="54"/>
        <v/>
      </c>
      <c r="AX39" s="2" t="str">
        <f t="shared" ca="1" si="54"/>
        <v/>
      </c>
      <c r="AY39" s="2" t="str">
        <f t="shared" ca="1" si="54"/>
        <v/>
      </c>
      <c r="AZ39" s="2" t="str">
        <f t="shared" ca="1" si="54"/>
        <v/>
      </c>
      <c r="BA39" s="2" t="str">
        <f t="shared" ca="1" si="54"/>
        <v/>
      </c>
      <c r="BB39" s="2" t="str">
        <f t="shared" ca="1" si="54"/>
        <v/>
      </c>
      <c r="BC39" s="13">
        <f t="shared" ca="1" si="40"/>
        <v>0</v>
      </c>
      <c r="BD39" s="2" t="str">
        <f t="shared" ca="1" si="12"/>
        <v/>
      </c>
      <c r="BE39" s="2" t="str">
        <f t="shared" ca="1" si="12"/>
        <v/>
      </c>
      <c r="BF39" s="2" t="str">
        <f t="shared" ca="1" si="12"/>
        <v/>
      </c>
      <c r="BG39" s="13">
        <f t="shared" ca="1" si="41"/>
        <v>0</v>
      </c>
      <c r="BH39" s="2" t="str">
        <f t="shared" ca="1" si="13"/>
        <v/>
      </c>
      <c r="BI39" s="2" t="str">
        <f t="shared" ca="1" si="13"/>
        <v/>
      </c>
      <c r="BJ39" s="2" t="str">
        <f t="shared" ca="1" si="13"/>
        <v/>
      </c>
      <c r="BK39" s="13">
        <f t="shared" ca="1" si="42"/>
        <v>0</v>
      </c>
      <c r="BL39" s="2" t="str">
        <f t="shared" ca="1" si="14"/>
        <v/>
      </c>
      <c r="BM39" s="2" t="str">
        <f t="shared" ca="1" si="14"/>
        <v/>
      </c>
      <c r="BN39" s="2" t="str">
        <f t="shared" ca="1" si="14"/>
        <v/>
      </c>
      <c r="BO39" s="13">
        <f t="shared" ca="1" si="43"/>
        <v>0</v>
      </c>
      <c r="BP39" s="2" t="str">
        <f t="shared" ca="1" si="15"/>
        <v/>
      </c>
      <c r="BQ39" s="2" t="str">
        <f t="shared" ca="1" si="15"/>
        <v/>
      </c>
      <c r="BR39" s="13">
        <f t="shared" ca="1" si="44"/>
        <v>0</v>
      </c>
      <c r="BS39" s="2" t="str">
        <f t="shared" ca="1" si="52"/>
        <v/>
      </c>
      <c r="BT39" s="2" t="str">
        <f t="shared" ca="1" si="52"/>
        <v/>
      </c>
      <c r="BU39" s="2" t="str">
        <f t="shared" ca="1" si="52"/>
        <v/>
      </c>
      <c r="BV39" s="2" t="str">
        <f t="shared" ca="1" si="52"/>
        <v/>
      </c>
      <c r="BW39" s="2" t="str">
        <f t="shared" ca="1" si="52"/>
        <v/>
      </c>
      <c r="BX39" s="2" t="str">
        <f t="shared" ca="1" si="52"/>
        <v/>
      </c>
      <c r="BY39" s="13">
        <f t="shared" ca="1" si="45"/>
        <v>0</v>
      </c>
      <c r="BZ39" s="2" t="str">
        <f t="shared" ca="1" si="53"/>
        <v/>
      </c>
      <c r="CA39" s="2" t="str">
        <f t="shared" ca="1" si="53"/>
        <v/>
      </c>
      <c r="CB39" s="2" t="str">
        <f t="shared" ca="1" si="53"/>
        <v/>
      </c>
      <c r="CC39" s="2" t="str">
        <f t="shared" ca="1" si="53"/>
        <v/>
      </c>
      <c r="CD39" s="2" t="str">
        <f t="shared" ca="1" si="53"/>
        <v/>
      </c>
      <c r="CE39" s="2">
        <f t="shared" ca="1" si="18"/>
        <v>0</v>
      </c>
      <c r="CF39" s="2">
        <f t="shared" ca="1" si="19"/>
        <v>0</v>
      </c>
      <c r="CG39" s="2">
        <f t="shared" ca="1" si="20"/>
        <v>0</v>
      </c>
      <c r="CH39" s="2">
        <f t="shared" ca="1" si="21"/>
        <v>0</v>
      </c>
      <c r="CI39" s="2">
        <f t="shared" ca="1" si="22"/>
        <v>0</v>
      </c>
      <c r="CJ39" s="2">
        <f t="shared" ca="1" si="23"/>
        <v>0</v>
      </c>
      <c r="CK39" s="2">
        <f t="shared" ca="1" si="24"/>
        <v>0</v>
      </c>
      <c r="CL39" s="2">
        <f t="shared" ca="1" si="25"/>
        <v>0</v>
      </c>
      <c r="CM39" s="2">
        <f t="shared" ca="1" si="26"/>
        <v>0</v>
      </c>
      <c r="CN39" s="2">
        <f t="shared" ca="1" si="27"/>
        <v>0</v>
      </c>
      <c r="CO39" s="2">
        <f t="shared" ca="1" si="28"/>
        <v>0</v>
      </c>
      <c r="CP39" s="2">
        <f t="shared" ca="1" si="29"/>
        <v>0</v>
      </c>
      <c r="CQ39" s="2">
        <f t="shared" ca="1" si="30"/>
        <v>0</v>
      </c>
      <c r="CR39">
        <f t="shared" ca="1" si="46"/>
        <v>0</v>
      </c>
      <c r="CS39">
        <f t="shared" ca="1" si="31"/>
        <v>0</v>
      </c>
      <c r="CT39">
        <f t="shared" ca="1" si="32"/>
        <v>0</v>
      </c>
      <c r="CU39" s="12">
        <f t="shared" ca="1" si="47"/>
        <v>0</v>
      </c>
      <c r="CV39" t="str">
        <f t="shared" ca="1" si="48"/>
        <v>No</v>
      </c>
    </row>
    <row r="40" spans="1:100" ht="13.8" x14ac:dyDescent="0.25">
      <c r="A40" s="2" t="s">
        <v>34</v>
      </c>
      <c r="B40" s="2" t="str">
        <f>IF(MRN_19="N/A","No","Yes")</f>
        <v>No</v>
      </c>
      <c r="C40" s="13">
        <f t="shared" ca="1" si="33"/>
        <v>0</v>
      </c>
      <c r="D40" s="2" t="str">
        <f t="shared" ca="1" si="49"/>
        <v/>
      </c>
      <c r="E40" s="2" t="str">
        <f t="shared" ca="1" si="49"/>
        <v/>
      </c>
      <c r="F40" s="2" t="str">
        <f t="shared" ca="1" si="49"/>
        <v/>
      </c>
      <c r="G40" s="2" t="str">
        <f t="shared" ca="1" si="49"/>
        <v/>
      </c>
      <c r="H40" s="2" t="str">
        <f t="shared" ca="1" si="49"/>
        <v/>
      </c>
      <c r="I40" s="2" t="str">
        <f t="shared" ca="1" si="49"/>
        <v/>
      </c>
      <c r="J40" s="2" t="str">
        <f t="shared" ca="1" si="49"/>
        <v/>
      </c>
      <c r="K40" s="13">
        <f t="shared" ca="1" si="34"/>
        <v>0</v>
      </c>
      <c r="L40" s="2" t="str">
        <f t="shared" ca="1" si="50"/>
        <v/>
      </c>
      <c r="M40" s="2" t="str">
        <f t="shared" ca="1" si="50"/>
        <v/>
      </c>
      <c r="N40" s="2" t="str">
        <f t="shared" ca="1" si="50"/>
        <v/>
      </c>
      <c r="O40" s="2" t="str">
        <f t="shared" ca="1" si="50"/>
        <v/>
      </c>
      <c r="P40" s="2" t="str">
        <f t="shared" ca="1" si="50"/>
        <v/>
      </c>
      <c r="Q40" s="2" t="str">
        <f t="shared" ca="1" si="50"/>
        <v/>
      </c>
      <c r="R40" s="2" t="str">
        <f t="shared" ca="1" si="50"/>
        <v/>
      </c>
      <c r="S40" s="13">
        <f t="shared" ca="1" si="35"/>
        <v>0</v>
      </c>
      <c r="T40" s="2" t="str">
        <f t="shared" ca="1" si="51"/>
        <v/>
      </c>
      <c r="U40" s="2" t="str">
        <f t="shared" ca="1" si="51"/>
        <v/>
      </c>
      <c r="V40" s="2" t="str">
        <f t="shared" ca="1" si="51"/>
        <v/>
      </c>
      <c r="W40" s="2" t="str">
        <f t="shared" ca="1" si="51"/>
        <v/>
      </c>
      <c r="X40" s="2" t="str">
        <f t="shared" ca="1" si="51"/>
        <v/>
      </c>
      <c r="Y40" s="2" t="str">
        <f t="shared" ca="1" si="51"/>
        <v/>
      </c>
      <c r="Z40" s="2" t="str">
        <f t="shared" ca="1" si="51"/>
        <v/>
      </c>
      <c r="AA40" s="2" t="str">
        <f t="shared" ca="1" si="51"/>
        <v/>
      </c>
      <c r="AB40" s="13">
        <f t="shared" ca="1" si="36"/>
        <v>0</v>
      </c>
      <c r="AC40" s="2" t="str">
        <f t="shared" ca="1" si="8"/>
        <v/>
      </c>
      <c r="AD40" s="13">
        <f t="shared" ca="1" si="37"/>
        <v>0</v>
      </c>
      <c r="AE40" s="2" t="str">
        <f t="shared" ca="1" si="9"/>
        <v/>
      </c>
      <c r="AF40" s="2" t="str">
        <f t="shared" ca="1" si="9"/>
        <v/>
      </c>
      <c r="AG40" s="2" t="str">
        <f t="shared" ca="1" si="9"/>
        <v/>
      </c>
      <c r="AH40" s="2" t="str">
        <f t="shared" ca="1" si="9"/>
        <v/>
      </c>
      <c r="AI40" s="2" t="str">
        <f t="shared" ca="1" si="9"/>
        <v/>
      </c>
      <c r="AJ40" s="13">
        <f t="shared" ca="1" si="38"/>
        <v>0</v>
      </c>
      <c r="AK40" s="2" t="str">
        <f t="shared" ca="1" si="10"/>
        <v/>
      </c>
      <c r="AL40" s="2" t="str">
        <f t="shared" ca="1" si="10"/>
        <v/>
      </c>
      <c r="AM40" s="2" t="str">
        <f t="shared" ca="1" si="10"/>
        <v/>
      </c>
      <c r="AN40" s="2" t="str">
        <f t="shared" ca="1" si="10"/>
        <v/>
      </c>
      <c r="AO40" s="2" t="str">
        <f t="shared" ca="1" si="10"/>
        <v/>
      </c>
      <c r="AP40" s="13">
        <f t="shared" ca="1" si="39"/>
        <v>0</v>
      </c>
      <c r="AQ40" s="2" t="str">
        <f t="shared" ca="1" si="54"/>
        <v/>
      </c>
      <c r="AR40" s="2" t="str">
        <f t="shared" ca="1" si="54"/>
        <v/>
      </c>
      <c r="AS40" s="2" t="str">
        <f t="shared" ca="1" si="54"/>
        <v/>
      </c>
      <c r="AT40" s="2" t="str">
        <f t="shared" ca="1" si="54"/>
        <v/>
      </c>
      <c r="AU40" s="2" t="str">
        <f t="shared" ca="1" si="54"/>
        <v/>
      </c>
      <c r="AV40" s="2" t="str">
        <f t="shared" ca="1" si="54"/>
        <v/>
      </c>
      <c r="AW40" s="2" t="str">
        <f t="shared" ca="1" si="54"/>
        <v/>
      </c>
      <c r="AX40" s="2" t="str">
        <f t="shared" ca="1" si="54"/>
        <v/>
      </c>
      <c r="AY40" s="2" t="str">
        <f t="shared" ca="1" si="54"/>
        <v/>
      </c>
      <c r="AZ40" s="2" t="str">
        <f t="shared" ca="1" si="54"/>
        <v/>
      </c>
      <c r="BA40" s="2" t="str">
        <f t="shared" ca="1" si="54"/>
        <v/>
      </c>
      <c r="BB40" s="2" t="str">
        <f t="shared" ca="1" si="54"/>
        <v/>
      </c>
      <c r="BC40" s="13">
        <f t="shared" ca="1" si="40"/>
        <v>0</v>
      </c>
      <c r="BD40" s="2" t="str">
        <f t="shared" ca="1" si="12"/>
        <v/>
      </c>
      <c r="BE40" s="2" t="str">
        <f t="shared" ca="1" si="12"/>
        <v/>
      </c>
      <c r="BF40" s="2" t="str">
        <f t="shared" ca="1" si="12"/>
        <v/>
      </c>
      <c r="BG40" s="13">
        <f t="shared" ca="1" si="41"/>
        <v>0</v>
      </c>
      <c r="BH40" s="2" t="str">
        <f t="shared" ca="1" si="13"/>
        <v/>
      </c>
      <c r="BI40" s="2" t="str">
        <f t="shared" ca="1" si="13"/>
        <v/>
      </c>
      <c r="BJ40" s="2" t="str">
        <f t="shared" ca="1" si="13"/>
        <v/>
      </c>
      <c r="BK40" s="13">
        <f t="shared" ca="1" si="42"/>
        <v>0</v>
      </c>
      <c r="BL40" s="2" t="str">
        <f t="shared" ca="1" si="14"/>
        <v/>
      </c>
      <c r="BM40" s="2" t="str">
        <f t="shared" ca="1" si="14"/>
        <v/>
      </c>
      <c r="BN40" s="2" t="str">
        <f t="shared" ca="1" si="14"/>
        <v/>
      </c>
      <c r="BO40" s="13">
        <f t="shared" ca="1" si="43"/>
        <v>0</v>
      </c>
      <c r="BP40" s="2" t="str">
        <f t="shared" ca="1" si="15"/>
        <v/>
      </c>
      <c r="BQ40" s="2" t="str">
        <f t="shared" ca="1" si="15"/>
        <v/>
      </c>
      <c r="BR40" s="13">
        <f t="shared" ca="1" si="44"/>
        <v>0</v>
      </c>
      <c r="BS40" s="2" t="str">
        <f t="shared" ca="1" si="52"/>
        <v/>
      </c>
      <c r="BT40" s="2" t="str">
        <f t="shared" ca="1" si="52"/>
        <v/>
      </c>
      <c r="BU40" s="2" t="str">
        <f t="shared" ca="1" si="52"/>
        <v/>
      </c>
      <c r="BV40" s="2" t="str">
        <f t="shared" ca="1" si="52"/>
        <v/>
      </c>
      <c r="BW40" s="2" t="str">
        <f t="shared" ca="1" si="52"/>
        <v/>
      </c>
      <c r="BX40" s="2" t="str">
        <f t="shared" ca="1" si="52"/>
        <v/>
      </c>
      <c r="BY40" s="13">
        <f t="shared" ca="1" si="45"/>
        <v>0</v>
      </c>
      <c r="BZ40" s="2" t="str">
        <f t="shared" ca="1" si="53"/>
        <v/>
      </c>
      <c r="CA40" s="2" t="str">
        <f t="shared" ca="1" si="53"/>
        <v/>
      </c>
      <c r="CB40" s="2" t="str">
        <f t="shared" ca="1" si="53"/>
        <v/>
      </c>
      <c r="CC40" s="2" t="str">
        <f t="shared" ca="1" si="53"/>
        <v/>
      </c>
      <c r="CD40" s="2" t="str">
        <f t="shared" ca="1" si="53"/>
        <v/>
      </c>
      <c r="CE40" s="2">
        <f t="shared" ca="1" si="18"/>
        <v>0</v>
      </c>
      <c r="CF40" s="2">
        <f t="shared" ca="1" si="19"/>
        <v>0</v>
      </c>
      <c r="CG40" s="2">
        <f t="shared" ca="1" si="20"/>
        <v>0</v>
      </c>
      <c r="CH40" s="2">
        <f t="shared" ca="1" si="21"/>
        <v>0</v>
      </c>
      <c r="CI40" s="2">
        <f t="shared" ca="1" si="22"/>
        <v>0</v>
      </c>
      <c r="CJ40" s="2">
        <f t="shared" ca="1" si="23"/>
        <v>0</v>
      </c>
      <c r="CK40" s="2">
        <f t="shared" ca="1" si="24"/>
        <v>0</v>
      </c>
      <c r="CL40" s="2">
        <f t="shared" ca="1" si="25"/>
        <v>0</v>
      </c>
      <c r="CM40" s="2">
        <f t="shared" ca="1" si="26"/>
        <v>0</v>
      </c>
      <c r="CN40" s="2">
        <f t="shared" ca="1" si="27"/>
        <v>0</v>
      </c>
      <c r="CO40" s="2">
        <f t="shared" ca="1" si="28"/>
        <v>0</v>
      </c>
      <c r="CP40" s="2">
        <f t="shared" ca="1" si="29"/>
        <v>0</v>
      </c>
      <c r="CQ40" s="2">
        <f t="shared" ca="1" si="30"/>
        <v>0</v>
      </c>
      <c r="CR40">
        <f t="shared" ca="1" si="46"/>
        <v>0</v>
      </c>
      <c r="CS40">
        <f t="shared" ca="1" si="31"/>
        <v>0</v>
      </c>
      <c r="CT40">
        <f t="shared" ca="1" si="32"/>
        <v>0</v>
      </c>
      <c r="CU40" s="12">
        <f t="shared" ca="1" si="47"/>
        <v>0</v>
      </c>
      <c r="CV40" t="str">
        <f t="shared" ca="1" si="48"/>
        <v>No</v>
      </c>
    </row>
    <row r="41" spans="1:100" ht="13.8" x14ac:dyDescent="0.25">
      <c r="A41" s="2" t="s">
        <v>35</v>
      </c>
      <c r="B41" s="2" t="str">
        <f>IF(MRN_20="N/A","No","Yes")</f>
        <v>No</v>
      </c>
      <c r="C41" s="13">
        <f t="shared" ca="1" si="33"/>
        <v>0</v>
      </c>
      <c r="D41" s="2" t="str">
        <f t="shared" ca="1" si="49"/>
        <v/>
      </c>
      <c r="E41" s="2" t="str">
        <f t="shared" ca="1" si="49"/>
        <v/>
      </c>
      <c r="F41" s="2" t="str">
        <f t="shared" ca="1" si="49"/>
        <v/>
      </c>
      <c r="G41" s="2" t="str">
        <f t="shared" ca="1" si="49"/>
        <v/>
      </c>
      <c r="H41" s="2" t="str">
        <f t="shared" ca="1" si="49"/>
        <v/>
      </c>
      <c r="I41" s="2" t="str">
        <f t="shared" ca="1" si="49"/>
        <v/>
      </c>
      <c r="J41" s="2" t="str">
        <f t="shared" ca="1" si="49"/>
        <v/>
      </c>
      <c r="K41" s="13">
        <f t="shared" ca="1" si="34"/>
        <v>0</v>
      </c>
      <c r="L41" s="2" t="str">
        <f t="shared" ca="1" si="50"/>
        <v/>
      </c>
      <c r="M41" s="2" t="str">
        <f t="shared" ca="1" si="50"/>
        <v/>
      </c>
      <c r="N41" s="2" t="str">
        <f t="shared" ca="1" si="50"/>
        <v/>
      </c>
      <c r="O41" s="2" t="str">
        <f t="shared" ca="1" si="50"/>
        <v/>
      </c>
      <c r="P41" s="2" t="str">
        <f t="shared" ca="1" si="50"/>
        <v/>
      </c>
      <c r="Q41" s="2" t="str">
        <f t="shared" ca="1" si="50"/>
        <v/>
      </c>
      <c r="R41" s="2" t="str">
        <f t="shared" ca="1" si="50"/>
        <v/>
      </c>
      <c r="S41" s="13">
        <f t="shared" ca="1" si="35"/>
        <v>0</v>
      </c>
      <c r="T41" s="2" t="str">
        <f t="shared" ca="1" si="51"/>
        <v/>
      </c>
      <c r="U41" s="2" t="str">
        <f t="shared" ca="1" si="51"/>
        <v/>
      </c>
      <c r="V41" s="2" t="str">
        <f t="shared" ca="1" si="51"/>
        <v/>
      </c>
      <c r="W41" s="2" t="str">
        <f t="shared" ca="1" si="51"/>
        <v/>
      </c>
      <c r="X41" s="2" t="str">
        <f t="shared" ca="1" si="51"/>
        <v/>
      </c>
      <c r="Y41" s="2" t="str">
        <f t="shared" ca="1" si="51"/>
        <v/>
      </c>
      <c r="Z41" s="2" t="str">
        <f t="shared" ca="1" si="51"/>
        <v/>
      </c>
      <c r="AA41" s="2" t="str">
        <f t="shared" ca="1" si="51"/>
        <v/>
      </c>
      <c r="AB41" s="13">
        <f t="shared" ca="1" si="36"/>
        <v>0</v>
      </c>
      <c r="AC41" s="2" t="str">
        <f t="shared" ca="1" si="8"/>
        <v/>
      </c>
      <c r="AD41" s="13">
        <f t="shared" ca="1" si="37"/>
        <v>0</v>
      </c>
      <c r="AE41" s="2" t="str">
        <f t="shared" ca="1" si="9"/>
        <v/>
      </c>
      <c r="AF41" s="2" t="str">
        <f t="shared" ca="1" si="9"/>
        <v/>
      </c>
      <c r="AG41" s="2" t="str">
        <f t="shared" ca="1" si="9"/>
        <v/>
      </c>
      <c r="AH41" s="2" t="str">
        <f t="shared" ca="1" si="9"/>
        <v/>
      </c>
      <c r="AI41" s="2" t="str">
        <f t="shared" ca="1" si="9"/>
        <v/>
      </c>
      <c r="AJ41" s="13">
        <f t="shared" ca="1" si="38"/>
        <v>0</v>
      </c>
      <c r="AK41" s="2" t="str">
        <f t="shared" ca="1" si="10"/>
        <v/>
      </c>
      <c r="AL41" s="2" t="str">
        <f t="shared" ca="1" si="10"/>
        <v/>
      </c>
      <c r="AM41" s="2" t="str">
        <f t="shared" ca="1" si="10"/>
        <v/>
      </c>
      <c r="AN41" s="2" t="str">
        <f t="shared" ca="1" si="10"/>
        <v/>
      </c>
      <c r="AO41" s="2" t="str">
        <f t="shared" ca="1" si="10"/>
        <v/>
      </c>
      <c r="AP41" s="13">
        <f t="shared" ca="1" si="39"/>
        <v>0</v>
      </c>
      <c r="AQ41" s="2" t="str">
        <f t="shared" ca="1" si="54"/>
        <v/>
      </c>
      <c r="AR41" s="2" t="str">
        <f t="shared" ca="1" si="54"/>
        <v/>
      </c>
      <c r="AS41" s="2" t="str">
        <f t="shared" ca="1" si="54"/>
        <v/>
      </c>
      <c r="AT41" s="2" t="str">
        <f t="shared" ca="1" si="54"/>
        <v/>
      </c>
      <c r="AU41" s="2" t="str">
        <f t="shared" ca="1" si="54"/>
        <v/>
      </c>
      <c r="AV41" s="2" t="str">
        <f t="shared" ca="1" si="54"/>
        <v/>
      </c>
      <c r="AW41" s="2" t="str">
        <f t="shared" ca="1" si="54"/>
        <v/>
      </c>
      <c r="AX41" s="2" t="str">
        <f t="shared" ca="1" si="54"/>
        <v/>
      </c>
      <c r="AY41" s="2" t="str">
        <f t="shared" ca="1" si="54"/>
        <v/>
      </c>
      <c r="AZ41" s="2" t="str">
        <f t="shared" ca="1" si="54"/>
        <v/>
      </c>
      <c r="BA41" s="2" t="str">
        <f t="shared" ca="1" si="54"/>
        <v/>
      </c>
      <c r="BB41" s="2" t="str">
        <f t="shared" ca="1" si="54"/>
        <v/>
      </c>
      <c r="BC41" s="13">
        <f t="shared" ca="1" si="40"/>
        <v>0</v>
      </c>
      <c r="BD41" s="2" t="str">
        <f t="shared" ca="1" si="12"/>
        <v/>
      </c>
      <c r="BE41" s="2" t="str">
        <f t="shared" ca="1" si="12"/>
        <v/>
      </c>
      <c r="BF41" s="2" t="str">
        <f t="shared" ca="1" si="12"/>
        <v/>
      </c>
      <c r="BG41" s="13">
        <f t="shared" ca="1" si="41"/>
        <v>0</v>
      </c>
      <c r="BH41" s="2" t="str">
        <f t="shared" ca="1" si="13"/>
        <v/>
      </c>
      <c r="BI41" s="2" t="str">
        <f t="shared" ca="1" si="13"/>
        <v/>
      </c>
      <c r="BJ41" s="2" t="str">
        <f t="shared" ca="1" si="13"/>
        <v/>
      </c>
      <c r="BK41" s="13">
        <f t="shared" ca="1" si="42"/>
        <v>0</v>
      </c>
      <c r="BL41" s="2" t="str">
        <f t="shared" ca="1" si="14"/>
        <v/>
      </c>
      <c r="BM41" s="2" t="str">
        <f t="shared" ca="1" si="14"/>
        <v/>
      </c>
      <c r="BN41" s="2" t="str">
        <f t="shared" ca="1" si="14"/>
        <v/>
      </c>
      <c r="BO41" s="13">
        <f t="shared" ca="1" si="43"/>
        <v>0</v>
      </c>
      <c r="BP41" s="2" t="str">
        <f t="shared" ca="1" si="15"/>
        <v/>
      </c>
      <c r="BQ41" s="2" t="str">
        <f t="shared" ca="1" si="15"/>
        <v/>
      </c>
      <c r="BR41" s="13">
        <f t="shared" ca="1" si="44"/>
        <v>0</v>
      </c>
      <c r="BS41" s="2" t="str">
        <f t="shared" ca="1" si="52"/>
        <v/>
      </c>
      <c r="BT41" s="2" t="str">
        <f t="shared" ca="1" si="52"/>
        <v/>
      </c>
      <c r="BU41" s="2" t="str">
        <f t="shared" ca="1" si="52"/>
        <v/>
      </c>
      <c r="BV41" s="2" t="str">
        <f t="shared" ca="1" si="52"/>
        <v/>
      </c>
      <c r="BW41" s="2" t="str">
        <f t="shared" ca="1" si="52"/>
        <v/>
      </c>
      <c r="BX41" s="2" t="str">
        <f t="shared" ca="1" si="52"/>
        <v/>
      </c>
      <c r="BY41" s="13">
        <f t="shared" ca="1" si="45"/>
        <v>0</v>
      </c>
      <c r="BZ41" s="2" t="str">
        <f t="shared" ca="1" si="53"/>
        <v/>
      </c>
      <c r="CA41" s="2" t="str">
        <f t="shared" ca="1" si="53"/>
        <v/>
      </c>
      <c r="CB41" s="2" t="str">
        <f t="shared" ca="1" si="53"/>
        <v/>
      </c>
      <c r="CC41" s="2" t="str">
        <f t="shared" ca="1" si="53"/>
        <v/>
      </c>
      <c r="CD41" s="2" t="str">
        <f t="shared" ca="1" si="53"/>
        <v/>
      </c>
      <c r="CE41" s="2">
        <f t="shared" ca="1" si="18"/>
        <v>0</v>
      </c>
      <c r="CF41" s="2">
        <f t="shared" ca="1" si="19"/>
        <v>0</v>
      </c>
      <c r="CG41" s="2">
        <f t="shared" ca="1" si="20"/>
        <v>0</v>
      </c>
      <c r="CH41" s="2">
        <f t="shared" ca="1" si="21"/>
        <v>0</v>
      </c>
      <c r="CI41" s="2">
        <f t="shared" ca="1" si="22"/>
        <v>0</v>
      </c>
      <c r="CJ41" s="2">
        <f t="shared" ca="1" si="23"/>
        <v>0</v>
      </c>
      <c r="CK41" s="2">
        <f t="shared" ca="1" si="24"/>
        <v>0</v>
      </c>
      <c r="CL41" s="2">
        <f t="shared" ca="1" si="25"/>
        <v>0</v>
      </c>
      <c r="CM41" s="2">
        <f t="shared" ca="1" si="26"/>
        <v>0</v>
      </c>
      <c r="CN41" s="2">
        <f t="shared" ca="1" si="27"/>
        <v>0</v>
      </c>
      <c r="CO41" s="2">
        <f t="shared" ca="1" si="28"/>
        <v>0</v>
      </c>
      <c r="CP41" s="2">
        <f t="shared" ca="1" si="29"/>
        <v>0</v>
      </c>
      <c r="CQ41" s="2">
        <f t="shared" ca="1" si="30"/>
        <v>0</v>
      </c>
      <c r="CR41">
        <f t="shared" ca="1" si="46"/>
        <v>0</v>
      </c>
      <c r="CS41">
        <f t="shared" ca="1" si="31"/>
        <v>0</v>
      </c>
      <c r="CT41">
        <f t="shared" ca="1" si="32"/>
        <v>0</v>
      </c>
      <c r="CU41" s="12">
        <f t="shared" ca="1" si="47"/>
        <v>0</v>
      </c>
      <c r="CV41" t="str">
        <f t="shared" ca="1" si="48"/>
        <v>No</v>
      </c>
    </row>
    <row r="42" spans="1:100" x14ac:dyDescent="0.25">
      <c r="A42" s="65" t="s">
        <v>176</v>
      </c>
      <c r="C42">
        <f ca="1">COUNTIF(D22:J41,"Met")</f>
        <v>0</v>
      </c>
      <c r="D42">
        <f ca="1">COUNTIF(D22:D41,"Met")</f>
        <v>0</v>
      </c>
      <c r="E42">
        <f t="shared" ref="E42:J42" ca="1" si="55">COUNTIF(E22:E41,"Met")</f>
        <v>0</v>
      </c>
      <c r="F42">
        <f t="shared" ca="1" si="55"/>
        <v>0</v>
      </c>
      <c r="G42">
        <f t="shared" ca="1" si="55"/>
        <v>0</v>
      </c>
      <c r="H42">
        <f t="shared" ca="1" si="55"/>
        <v>0</v>
      </c>
      <c r="I42">
        <f t="shared" ca="1" si="55"/>
        <v>0</v>
      </c>
      <c r="J42">
        <f t="shared" ca="1" si="55"/>
        <v>0</v>
      </c>
      <c r="K42">
        <f ca="1">COUNTIF(L22:R41,"Met")</f>
        <v>0</v>
      </c>
      <c r="L42">
        <f ca="1">COUNTIF(L22:L41,"Met")</f>
        <v>0</v>
      </c>
      <c r="M42">
        <f t="shared" ref="M42:R42" ca="1" si="56">COUNTIF(M22:M41,"Met")</f>
        <v>0</v>
      </c>
      <c r="N42">
        <f t="shared" ca="1" si="56"/>
        <v>0</v>
      </c>
      <c r="O42">
        <f t="shared" ca="1" si="56"/>
        <v>0</v>
      </c>
      <c r="P42">
        <f t="shared" ca="1" si="56"/>
        <v>0</v>
      </c>
      <c r="Q42">
        <f t="shared" ca="1" si="56"/>
        <v>0</v>
      </c>
      <c r="R42">
        <f t="shared" ca="1" si="56"/>
        <v>0</v>
      </c>
      <c r="S42">
        <f ca="1">COUNTIF(T22:AA41,"Met")</f>
        <v>0</v>
      </c>
      <c r="T42">
        <f ca="1">COUNTIF(T22:T41,"Met")</f>
        <v>0</v>
      </c>
      <c r="U42">
        <f t="shared" ref="U42:AA42" ca="1" si="57">COUNTIF(U22:U41,"Met")</f>
        <v>0</v>
      </c>
      <c r="V42">
        <f t="shared" ca="1" si="57"/>
        <v>0</v>
      </c>
      <c r="W42">
        <f t="shared" ca="1" si="57"/>
        <v>0</v>
      </c>
      <c r="X42">
        <f t="shared" ca="1" si="57"/>
        <v>0</v>
      </c>
      <c r="Y42">
        <f t="shared" ca="1" si="57"/>
        <v>0</v>
      </c>
      <c r="Z42">
        <f t="shared" ca="1" si="57"/>
        <v>0</v>
      </c>
      <c r="AA42">
        <f t="shared" ca="1" si="57"/>
        <v>0</v>
      </c>
      <c r="AB42">
        <f ca="1">COUNTIF(AC22:AC41,"Met")</f>
        <v>0</v>
      </c>
      <c r="AC42">
        <f ca="1">COUNTIF(AC22:AC41,"Met")</f>
        <v>0</v>
      </c>
      <c r="AD42">
        <f ca="1">COUNTIF(AE22:AI41,"Met")</f>
        <v>0</v>
      </c>
      <c r="AE42">
        <f ca="1">COUNTIF(AE22:AE41,"Met")</f>
        <v>0</v>
      </c>
      <c r="AF42">
        <f t="shared" ref="AF42:AI42" ca="1" si="58">COUNTIF(AF22:AF41,"Met")</f>
        <v>0</v>
      </c>
      <c r="AG42">
        <f t="shared" ca="1" si="58"/>
        <v>0</v>
      </c>
      <c r="AH42">
        <f t="shared" ca="1" si="58"/>
        <v>0</v>
      </c>
      <c r="AI42">
        <f t="shared" ca="1" si="58"/>
        <v>0</v>
      </c>
      <c r="AJ42">
        <f ca="1">COUNTIF(AK22:AO41,"Met")</f>
        <v>0</v>
      </c>
      <c r="AK42">
        <f ca="1">COUNTIF(AK22:AK41,"Met")</f>
        <v>0</v>
      </c>
      <c r="AL42">
        <f t="shared" ref="AL42:AO42" ca="1" si="59">COUNTIF(AL22:AL41,"Met")</f>
        <v>0</v>
      </c>
      <c r="AM42">
        <f t="shared" ca="1" si="59"/>
        <v>0</v>
      </c>
      <c r="AN42">
        <f t="shared" ca="1" si="59"/>
        <v>0</v>
      </c>
      <c r="AO42">
        <f t="shared" ca="1" si="59"/>
        <v>0</v>
      </c>
      <c r="AP42">
        <f ca="1">COUNTIF(AQ22:BB41,"Met")</f>
        <v>0</v>
      </c>
      <c r="AQ42">
        <f ca="1">COUNTIF(AQ22:AQ41,"Met")</f>
        <v>0</v>
      </c>
      <c r="AR42">
        <f t="shared" ref="AR42:BB42" ca="1" si="60">COUNTIF(AR22:AR41,"Met")</f>
        <v>0</v>
      </c>
      <c r="AS42">
        <f t="shared" ca="1" si="60"/>
        <v>0</v>
      </c>
      <c r="AT42">
        <f t="shared" ca="1" si="60"/>
        <v>0</v>
      </c>
      <c r="AU42">
        <f t="shared" ca="1" si="60"/>
        <v>0</v>
      </c>
      <c r="AV42">
        <f t="shared" ca="1" si="60"/>
        <v>0</v>
      </c>
      <c r="AW42">
        <f t="shared" ca="1" si="60"/>
        <v>0</v>
      </c>
      <c r="AX42">
        <f t="shared" ca="1" si="60"/>
        <v>0</v>
      </c>
      <c r="AY42">
        <f t="shared" ca="1" si="60"/>
        <v>0</v>
      </c>
      <c r="AZ42">
        <f t="shared" ca="1" si="60"/>
        <v>0</v>
      </c>
      <c r="BA42">
        <f t="shared" ca="1" si="60"/>
        <v>0</v>
      </c>
      <c r="BB42">
        <f t="shared" ca="1" si="60"/>
        <v>0</v>
      </c>
      <c r="BC42">
        <f ca="1">COUNTIF(BD22:BF41,"Met")</f>
        <v>0</v>
      </c>
      <c r="BD42">
        <f ca="1">COUNTIF(BD22:BD41,"Met")</f>
        <v>0</v>
      </c>
      <c r="BE42">
        <f t="shared" ref="BE42:BF42" ca="1" si="61">COUNTIF(BE22:BE41,"Met")</f>
        <v>0</v>
      </c>
      <c r="BF42">
        <f t="shared" ca="1" si="61"/>
        <v>0</v>
      </c>
      <c r="BG42">
        <f ca="1">COUNTIF(BH22:BJ41,"Met")</f>
        <v>0</v>
      </c>
      <c r="BH42">
        <f ca="1">COUNTIF(BH22:BH41,"Met")</f>
        <v>0</v>
      </c>
      <c r="BI42">
        <f t="shared" ref="BI42:BJ42" ca="1" si="62">COUNTIF(BI22:BI41,"Met")</f>
        <v>0</v>
      </c>
      <c r="BJ42">
        <f t="shared" ca="1" si="62"/>
        <v>0</v>
      </c>
      <c r="BK42">
        <f ca="1">COUNTIF(BL22:BN41,"Met")</f>
        <v>0</v>
      </c>
      <c r="BL42">
        <f ca="1">COUNTIF(BL22:BL41,"Met")</f>
        <v>0</v>
      </c>
      <c r="BM42">
        <f t="shared" ref="BM42:BN42" ca="1" si="63">COUNTIF(BM22:BM41,"Met")</f>
        <v>0</v>
      </c>
      <c r="BN42">
        <f t="shared" ca="1" si="63"/>
        <v>0</v>
      </c>
      <c r="BO42">
        <f ca="1">COUNTIF(BP22:BQ41,"Met")</f>
        <v>0</v>
      </c>
      <c r="BP42">
        <f ca="1">COUNTIF(BP22:BP41,"Met")</f>
        <v>0</v>
      </c>
      <c r="BQ42">
        <f ca="1">COUNTIF(BQ22:BQ41,"Met")</f>
        <v>0</v>
      </c>
      <c r="BR42">
        <f ca="1">COUNTIF(BS22:BX41,"Met")</f>
        <v>0</v>
      </c>
      <c r="BS42">
        <f ca="1">COUNTIF(BS22:BS41,"Met")</f>
        <v>0</v>
      </c>
      <c r="BT42">
        <f t="shared" ref="BT42:BX42" ca="1" si="64">COUNTIF(BT22:BT41,"Met")</f>
        <v>0</v>
      </c>
      <c r="BU42">
        <f t="shared" ca="1" si="64"/>
        <v>0</v>
      </c>
      <c r="BV42">
        <f t="shared" ca="1" si="64"/>
        <v>0</v>
      </c>
      <c r="BW42">
        <f t="shared" ca="1" si="64"/>
        <v>0</v>
      </c>
      <c r="BX42">
        <f t="shared" ca="1" si="64"/>
        <v>0</v>
      </c>
      <c r="BY42">
        <f ca="1">COUNTIF(BZ22:CD41,"Met")</f>
        <v>0</v>
      </c>
      <c r="BZ42">
        <f ca="1">COUNTIF(BZ22:BZ41,"Met")</f>
        <v>0</v>
      </c>
      <c r="CA42">
        <f t="shared" ref="CA42:CD42" ca="1" si="65">COUNTIF(CA22:CA41,"Met")</f>
        <v>0</v>
      </c>
      <c r="CB42">
        <f t="shared" ca="1" si="65"/>
        <v>0</v>
      </c>
      <c r="CC42">
        <f t="shared" ca="1" si="65"/>
        <v>0</v>
      </c>
      <c r="CD42">
        <f t="shared" ca="1" si="65"/>
        <v>0</v>
      </c>
    </row>
    <row r="43" spans="1:100" x14ac:dyDescent="0.25">
      <c r="A43" s="65" t="s">
        <v>281</v>
      </c>
      <c r="C43">
        <f ca="1">COUNTIF(D22:J41,"Not met")</f>
        <v>0</v>
      </c>
      <c r="D43">
        <f ca="1">COUNTIF(D22:D41,"Not met")</f>
        <v>0</v>
      </c>
      <c r="E43">
        <f t="shared" ref="E43:J43" ca="1" si="66">COUNTIF(E22:E41,"Not met")</f>
        <v>0</v>
      </c>
      <c r="F43">
        <f t="shared" ca="1" si="66"/>
        <v>0</v>
      </c>
      <c r="G43">
        <f t="shared" ca="1" si="66"/>
        <v>0</v>
      </c>
      <c r="H43">
        <f t="shared" ca="1" si="66"/>
        <v>0</v>
      </c>
      <c r="I43">
        <f t="shared" ca="1" si="66"/>
        <v>0</v>
      </c>
      <c r="J43">
        <f t="shared" ca="1" si="66"/>
        <v>0</v>
      </c>
      <c r="K43">
        <f ca="1">COUNTIF(L22:R41,"Not met")</f>
        <v>0</v>
      </c>
      <c r="L43">
        <f ca="1">COUNTIF(L22:L41,"Not met")</f>
        <v>0</v>
      </c>
      <c r="M43">
        <f t="shared" ref="M43:R43" ca="1" si="67">COUNTIF(M22:M41,"Not met")</f>
        <v>0</v>
      </c>
      <c r="N43">
        <f t="shared" ca="1" si="67"/>
        <v>0</v>
      </c>
      <c r="O43">
        <f t="shared" ca="1" si="67"/>
        <v>0</v>
      </c>
      <c r="P43">
        <f t="shared" ca="1" si="67"/>
        <v>0</v>
      </c>
      <c r="Q43">
        <f t="shared" ca="1" si="67"/>
        <v>0</v>
      </c>
      <c r="R43">
        <f t="shared" ca="1" si="67"/>
        <v>0</v>
      </c>
      <c r="S43">
        <f ca="1">COUNTIF(T22:AA41,"Not met")</f>
        <v>0</v>
      </c>
      <c r="T43">
        <f ca="1">COUNTIF(T22:T41,"Not met")</f>
        <v>0</v>
      </c>
      <c r="U43">
        <f t="shared" ref="U43:AA43" ca="1" si="68">COUNTIF(U22:U41,"Not met")</f>
        <v>0</v>
      </c>
      <c r="V43">
        <f t="shared" ca="1" si="68"/>
        <v>0</v>
      </c>
      <c r="W43">
        <f t="shared" ca="1" si="68"/>
        <v>0</v>
      </c>
      <c r="X43">
        <f t="shared" ca="1" si="68"/>
        <v>0</v>
      </c>
      <c r="Y43">
        <f t="shared" ca="1" si="68"/>
        <v>0</v>
      </c>
      <c r="Z43">
        <f t="shared" ca="1" si="68"/>
        <v>0</v>
      </c>
      <c r="AA43">
        <f t="shared" ca="1" si="68"/>
        <v>0</v>
      </c>
      <c r="AB43">
        <f ca="1">COUNTIF(AC22:AC41,"Not met")</f>
        <v>0</v>
      </c>
      <c r="AC43">
        <f ca="1">COUNTIF(AC21:AC41,"Not met")</f>
        <v>0</v>
      </c>
      <c r="AD43">
        <f ca="1">COUNTIF(AE22:AI41,"Not met")</f>
        <v>0</v>
      </c>
      <c r="AE43">
        <f ca="1">COUNTIF(AE22:AE41,"Not met")</f>
        <v>0</v>
      </c>
      <c r="AF43">
        <f t="shared" ref="AF43:AI43" ca="1" si="69">COUNTIF(AF22:AF41,"Not met")</f>
        <v>0</v>
      </c>
      <c r="AG43">
        <f t="shared" ca="1" si="69"/>
        <v>0</v>
      </c>
      <c r="AH43">
        <f t="shared" ca="1" si="69"/>
        <v>0</v>
      </c>
      <c r="AI43">
        <f t="shared" ca="1" si="69"/>
        <v>0</v>
      </c>
      <c r="AJ43">
        <f ca="1">COUNTIF(AK22:AO41,"Not met")</f>
        <v>0</v>
      </c>
      <c r="AK43">
        <f ca="1">COUNTIF(AK22:AK41,"Not met")</f>
        <v>0</v>
      </c>
      <c r="AL43">
        <f t="shared" ref="AL43:AO43" ca="1" si="70">COUNTIF(AL22:AL41,"Not met")</f>
        <v>0</v>
      </c>
      <c r="AM43">
        <f t="shared" ca="1" si="70"/>
        <v>0</v>
      </c>
      <c r="AN43">
        <f t="shared" ca="1" si="70"/>
        <v>0</v>
      </c>
      <c r="AO43">
        <f t="shared" ca="1" si="70"/>
        <v>0</v>
      </c>
      <c r="AP43">
        <f ca="1">COUNTIF(AQ22:BB41,"Not met")</f>
        <v>0</v>
      </c>
      <c r="AQ43">
        <f ca="1">COUNTIF(AQ22:AQ41,"Not met")</f>
        <v>0</v>
      </c>
      <c r="AR43">
        <f t="shared" ref="AR43:BB43" ca="1" si="71">COUNTIF(AR22:AR41,"Not met")</f>
        <v>0</v>
      </c>
      <c r="AS43">
        <f t="shared" ca="1" si="71"/>
        <v>0</v>
      </c>
      <c r="AT43">
        <f t="shared" ca="1" si="71"/>
        <v>0</v>
      </c>
      <c r="AU43">
        <f t="shared" ca="1" si="71"/>
        <v>0</v>
      </c>
      <c r="AV43">
        <f t="shared" ca="1" si="71"/>
        <v>0</v>
      </c>
      <c r="AW43">
        <f t="shared" ca="1" si="71"/>
        <v>0</v>
      </c>
      <c r="AX43">
        <f t="shared" ca="1" si="71"/>
        <v>0</v>
      </c>
      <c r="AY43">
        <f t="shared" ca="1" si="71"/>
        <v>0</v>
      </c>
      <c r="AZ43">
        <f t="shared" ca="1" si="71"/>
        <v>0</v>
      </c>
      <c r="BA43">
        <f t="shared" ca="1" si="71"/>
        <v>0</v>
      </c>
      <c r="BB43">
        <f t="shared" ca="1" si="71"/>
        <v>0</v>
      </c>
      <c r="BC43">
        <f ca="1">COUNTIF(BD22:BF41,"Not met")</f>
        <v>0</v>
      </c>
      <c r="BD43">
        <f ca="1">COUNTIF(BD22:BD41,"Not met")</f>
        <v>0</v>
      </c>
      <c r="BE43">
        <f t="shared" ref="BE43:BF43" ca="1" si="72">COUNTIF(BE22:BE41,"Not met")</f>
        <v>0</v>
      </c>
      <c r="BF43">
        <f t="shared" ca="1" si="72"/>
        <v>0</v>
      </c>
      <c r="BG43">
        <f ca="1">COUNTIF(BH22:BJ41,"Not met")</f>
        <v>0</v>
      </c>
      <c r="BH43">
        <f ca="1">COUNTIF(BH22:BH41,"Not met")</f>
        <v>0</v>
      </c>
      <c r="BI43">
        <f t="shared" ref="BI43:BJ43" ca="1" si="73">COUNTIF(BI22:BI41,"Not met")</f>
        <v>0</v>
      </c>
      <c r="BJ43">
        <f t="shared" ca="1" si="73"/>
        <v>0</v>
      </c>
      <c r="BK43">
        <f ca="1">COUNTIF(BL22:BN41,"Not met")</f>
        <v>0</v>
      </c>
      <c r="BL43">
        <f ca="1">COUNTIF(BL22:BL41,"Not met")</f>
        <v>0</v>
      </c>
      <c r="BM43">
        <f t="shared" ref="BM43:BN43" ca="1" si="74">COUNTIF(BM22:BM41,"Not met")</f>
        <v>0</v>
      </c>
      <c r="BN43">
        <f t="shared" ca="1" si="74"/>
        <v>0</v>
      </c>
      <c r="BO43">
        <f ca="1">COUNTIF(BP22:BQ41,"Not met")</f>
        <v>0</v>
      </c>
      <c r="BP43">
        <f ca="1">COUNTIF(BP22:BP41,"Not met")</f>
        <v>0</v>
      </c>
      <c r="BQ43">
        <f ca="1">COUNTIF(BQ22:BQ41,"Not met")</f>
        <v>0</v>
      </c>
      <c r="BR43">
        <f ca="1">COUNTIF(BS22:BX41,"Not met")</f>
        <v>0</v>
      </c>
      <c r="BS43">
        <f ca="1">COUNTIF(BS22:BS41,"Not met")</f>
        <v>0</v>
      </c>
      <c r="BT43">
        <f t="shared" ref="BT43:BX43" ca="1" si="75">COUNTIF(BT22:BT41,"Not met")</f>
        <v>0</v>
      </c>
      <c r="BU43">
        <f t="shared" ca="1" si="75"/>
        <v>0</v>
      </c>
      <c r="BV43">
        <f t="shared" ca="1" si="75"/>
        <v>0</v>
      </c>
      <c r="BW43">
        <f t="shared" ca="1" si="75"/>
        <v>0</v>
      </c>
      <c r="BX43">
        <f t="shared" ca="1" si="75"/>
        <v>0</v>
      </c>
      <c r="BY43">
        <f ca="1">COUNTIF(BZ22:CD41,"Not met")</f>
        <v>0</v>
      </c>
      <c r="BZ43">
        <f ca="1">COUNTIF(BZ22:BZ41,"Not met")</f>
        <v>0</v>
      </c>
      <c r="CA43">
        <f t="shared" ref="CA43:CD43" ca="1" si="76">COUNTIF(CA22:CA41,"Not met")</f>
        <v>0</v>
      </c>
      <c r="CB43">
        <f t="shared" ca="1" si="76"/>
        <v>0</v>
      </c>
      <c r="CC43">
        <f t="shared" ca="1" si="76"/>
        <v>0</v>
      </c>
      <c r="CD43">
        <f t="shared" ca="1" si="76"/>
        <v>0</v>
      </c>
      <c r="CP43" s="6" t="s">
        <v>82</v>
      </c>
      <c r="CQ43">
        <f ca="1">SUM(CR22:CR41)</f>
        <v>0</v>
      </c>
      <c r="CR43">
        <f ca="1">SUM(CS22:CS41)</f>
        <v>0</v>
      </c>
      <c r="CS43">
        <f ca="1">SUM(CT22:CT41)</f>
        <v>0</v>
      </c>
    </row>
    <row r="44" spans="1:100" x14ac:dyDescent="0.25">
      <c r="A44" s="65" t="s">
        <v>276</v>
      </c>
      <c r="C44">
        <f ca="1">C42+C43</f>
        <v>0</v>
      </c>
      <c r="D44">
        <f t="shared" ref="D44:BD44" ca="1" si="77">D42+D43</f>
        <v>0</v>
      </c>
      <c r="E44">
        <f t="shared" ref="E44:H44" ca="1" si="78">E42+E43</f>
        <v>0</v>
      </c>
      <c r="F44">
        <f t="shared" ca="1" si="78"/>
        <v>0</v>
      </c>
      <c r="G44">
        <f t="shared" ca="1" si="78"/>
        <v>0</v>
      </c>
      <c r="H44">
        <f t="shared" ca="1" si="78"/>
        <v>0</v>
      </c>
      <c r="I44">
        <f t="shared" ref="I44:J44" ca="1" si="79">I42+I43</f>
        <v>0</v>
      </c>
      <c r="J44">
        <f t="shared" ca="1" si="79"/>
        <v>0</v>
      </c>
      <c r="K44">
        <f t="shared" ca="1" si="77"/>
        <v>0</v>
      </c>
      <c r="L44">
        <f t="shared" ca="1" si="77"/>
        <v>0</v>
      </c>
      <c r="M44">
        <f t="shared" ref="M44:R44" ca="1" si="80">M42+M43</f>
        <v>0</v>
      </c>
      <c r="N44">
        <f t="shared" ca="1" si="80"/>
        <v>0</v>
      </c>
      <c r="O44">
        <f t="shared" ca="1" si="80"/>
        <v>0</v>
      </c>
      <c r="P44">
        <f t="shared" ca="1" si="80"/>
        <v>0</v>
      </c>
      <c r="Q44">
        <f t="shared" ca="1" si="80"/>
        <v>0</v>
      </c>
      <c r="R44">
        <f t="shared" ca="1" si="80"/>
        <v>0</v>
      </c>
      <c r="S44">
        <f t="shared" ca="1" si="77"/>
        <v>0</v>
      </c>
      <c r="T44">
        <f t="shared" ref="T44:AA44" ca="1" si="81">T42+T43</f>
        <v>0</v>
      </c>
      <c r="U44">
        <f t="shared" ca="1" si="81"/>
        <v>0</v>
      </c>
      <c r="V44">
        <f t="shared" ca="1" si="81"/>
        <v>0</v>
      </c>
      <c r="W44">
        <f t="shared" ca="1" si="81"/>
        <v>0</v>
      </c>
      <c r="X44">
        <f t="shared" ca="1" si="81"/>
        <v>0</v>
      </c>
      <c r="Y44">
        <f t="shared" ca="1" si="81"/>
        <v>0</v>
      </c>
      <c r="Z44">
        <f t="shared" ca="1" si="81"/>
        <v>0</v>
      </c>
      <c r="AA44">
        <f t="shared" ca="1" si="81"/>
        <v>0</v>
      </c>
      <c r="AB44">
        <f t="shared" ca="1" si="77"/>
        <v>0</v>
      </c>
      <c r="AC44">
        <f t="shared" ca="1" si="77"/>
        <v>0</v>
      </c>
      <c r="AD44">
        <f t="shared" ca="1" si="77"/>
        <v>0</v>
      </c>
      <c r="AE44">
        <f t="shared" ca="1" si="77"/>
        <v>0</v>
      </c>
      <c r="AF44">
        <f t="shared" ref="AF44:AH44" ca="1" si="82">AF42+AF43</f>
        <v>0</v>
      </c>
      <c r="AG44">
        <f t="shared" ca="1" si="77"/>
        <v>0</v>
      </c>
      <c r="AH44">
        <f t="shared" ca="1" si="82"/>
        <v>0</v>
      </c>
      <c r="AI44">
        <f t="shared" ca="1" si="77"/>
        <v>0</v>
      </c>
      <c r="AJ44">
        <f t="shared" ca="1" si="77"/>
        <v>0</v>
      </c>
      <c r="AK44">
        <f ca="1">AK42+AK43</f>
        <v>0</v>
      </c>
      <c r="AL44">
        <f ca="1">AL42+AL43</f>
        <v>0</v>
      </c>
      <c r="AM44">
        <f t="shared" ref="AM44:AO44" ca="1" si="83">AM42+AM43</f>
        <v>0</v>
      </c>
      <c r="AN44">
        <f t="shared" ca="1" si="83"/>
        <v>0</v>
      </c>
      <c r="AO44">
        <f t="shared" ca="1" si="83"/>
        <v>0</v>
      </c>
      <c r="AP44">
        <f ca="1">AP42+AP43</f>
        <v>0</v>
      </c>
      <c r="AQ44">
        <f t="shared" ref="AQ44" ca="1" si="84">AQ42+AQ43</f>
        <v>0</v>
      </c>
      <c r="AR44">
        <f t="shared" ref="AR44:BB44" ca="1" si="85">AR42+AR43</f>
        <v>0</v>
      </c>
      <c r="AS44">
        <f t="shared" ca="1" si="85"/>
        <v>0</v>
      </c>
      <c r="AT44">
        <f t="shared" ca="1" si="85"/>
        <v>0</v>
      </c>
      <c r="AU44">
        <f t="shared" ca="1" si="85"/>
        <v>0</v>
      </c>
      <c r="AV44">
        <f t="shared" ca="1" si="85"/>
        <v>0</v>
      </c>
      <c r="AW44">
        <f t="shared" ca="1" si="85"/>
        <v>0</v>
      </c>
      <c r="AX44">
        <f t="shared" ca="1" si="85"/>
        <v>0</v>
      </c>
      <c r="AY44">
        <f t="shared" ca="1" si="85"/>
        <v>0</v>
      </c>
      <c r="AZ44">
        <f t="shared" ca="1" si="85"/>
        <v>0</v>
      </c>
      <c r="BA44">
        <f t="shared" ca="1" si="85"/>
        <v>0</v>
      </c>
      <c r="BB44">
        <f t="shared" ca="1" si="85"/>
        <v>0</v>
      </c>
      <c r="BC44">
        <f t="shared" ca="1" si="77"/>
        <v>0</v>
      </c>
      <c r="BD44">
        <f t="shared" ca="1" si="77"/>
        <v>0</v>
      </c>
      <c r="BE44">
        <f t="shared" ref="BE44:BF44" ca="1" si="86">BE42+BE43</f>
        <v>0</v>
      </c>
      <c r="BF44">
        <f t="shared" ca="1" si="86"/>
        <v>0</v>
      </c>
      <c r="BG44">
        <f ca="1">BG42+BG43</f>
        <v>0</v>
      </c>
      <c r="BH44">
        <f ca="1">BH42+BH43</f>
        <v>0</v>
      </c>
      <c r="BI44">
        <f t="shared" ref="BI44:BJ44" ca="1" si="87">BI42+BI43</f>
        <v>0</v>
      </c>
      <c r="BJ44">
        <f t="shared" ca="1" si="87"/>
        <v>0</v>
      </c>
      <c r="BK44">
        <f ca="1">BK42+BK43</f>
        <v>0</v>
      </c>
      <c r="BL44">
        <f ca="1">BL42+BL43</f>
        <v>0</v>
      </c>
      <c r="BM44">
        <f t="shared" ref="BM44:BN44" ca="1" si="88">BM42+BM43</f>
        <v>0</v>
      </c>
      <c r="BN44">
        <f t="shared" ca="1" si="88"/>
        <v>0</v>
      </c>
      <c r="BO44">
        <f ca="1">BO42+BO43</f>
        <v>0</v>
      </c>
      <c r="BP44">
        <f ca="1">BP42+BP43</f>
        <v>0</v>
      </c>
      <c r="BQ44">
        <f t="shared" ref="BQ44" ca="1" si="89">BQ42+BQ43</f>
        <v>0</v>
      </c>
      <c r="BR44">
        <f t="shared" ref="BR44:BS44" ca="1" si="90">BR42+BR43</f>
        <v>0</v>
      </c>
      <c r="BS44">
        <f t="shared" ca="1" si="90"/>
        <v>0</v>
      </c>
      <c r="BT44">
        <f t="shared" ref="BT44:BX44" ca="1" si="91">BT42+BT43</f>
        <v>0</v>
      </c>
      <c r="BU44">
        <f t="shared" ca="1" si="91"/>
        <v>0</v>
      </c>
      <c r="BV44">
        <f t="shared" ca="1" si="91"/>
        <v>0</v>
      </c>
      <c r="BW44">
        <f t="shared" ca="1" si="91"/>
        <v>0</v>
      </c>
      <c r="BX44">
        <f t="shared" ca="1" si="91"/>
        <v>0</v>
      </c>
      <c r="BY44">
        <f t="shared" ref="BY44:BZ44" ca="1" si="92">BY42+BY43</f>
        <v>0</v>
      </c>
      <c r="BZ44">
        <f t="shared" ca="1" si="92"/>
        <v>0</v>
      </c>
      <c r="CA44">
        <f t="shared" ref="CA44:CD44" ca="1" si="93">CA42+CA43</f>
        <v>0</v>
      </c>
      <c r="CB44">
        <f t="shared" ca="1" si="93"/>
        <v>0</v>
      </c>
      <c r="CC44">
        <f t="shared" ca="1" si="93"/>
        <v>0</v>
      </c>
      <c r="CD44">
        <f t="shared" ca="1" si="93"/>
        <v>0</v>
      </c>
      <c r="CP44" s="6" t="s">
        <v>223</v>
      </c>
      <c r="CQ44" s="6"/>
      <c r="CR44">
        <f ca="1">CR43+CS43</f>
        <v>0</v>
      </c>
      <c r="CS44" s="12"/>
    </row>
    <row r="45" spans="1:100" x14ac:dyDescent="0.25">
      <c r="A45" s="65" t="s">
        <v>282</v>
      </c>
      <c r="C45" s="12" t="str">
        <f ca="1">IF(OR(C42&gt;0,C43&gt;0),C42/C44,"N/A")</f>
        <v>N/A</v>
      </c>
      <c r="D45" s="12" t="str">
        <f ca="1">IF(OR(D42&gt;0,D43&gt;0),D42/D44,"N/A")</f>
        <v>N/A</v>
      </c>
      <c r="E45" s="12" t="str">
        <f t="shared" ref="E45:K45" ca="1" si="94">IF(OR(E42&gt;0,E43&gt;0),E42/E44,"N/A")</f>
        <v>N/A</v>
      </c>
      <c r="F45" s="12" t="str">
        <f t="shared" ca="1" si="94"/>
        <v>N/A</v>
      </c>
      <c r="G45" s="12" t="str">
        <f t="shared" ca="1" si="94"/>
        <v>N/A</v>
      </c>
      <c r="H45" s="12" t="str">
        <f t="shared" ca="1" si="94"/>
        <v>N/A</v>
      </c>
      <c r="I45" s="12" t="str">
        <f t="shared" ca="1" si="94"/>
        <v>N/A</v>
      </c>
      <c r="J45" s="12" t="str">
        <f t="shared" ca="1" si="94"/>
        <v>N/A</v>
      </c>
      <c r="K45" s="12" t="str">
        <f t="shared" ca="1" si="94"/>
        <v>N/A</v>
      </c>
      <c r="L45" s="12" t="str">
        <f t="shared" ref="L45" ca="1" si="95">IF(OR(L42&gt;0,L43&gt;0),L42/L44,"N/A")</f>
        <v>N/A</v>
      </c>
      <c r="M45" s="12" t="str">
        <f t="shared" ref="M45" ca="1" si="96">IF(OR(M42&gt;0,M43&gt;0),M42/M44,"N/A")</f>
        <v>N/A</v>
      </c>
      <c r="N45" s="12" t="str">
        <f t="shared" ref="N45" ca="1" si="97">IF(OR(N42&gt;0,N43&gt;0),N42/N44,"N/A")</f>
        <v>N/A</v>
      </c>
      <c r="O45" s="12" t="str">
        <f t="shared" ref="O45" ca="1" si="98">IF(OR(O42&gt;0,O43&gt;0),O42/O44,"N/A")</f>
        <v>N/A</v>
      </c>
      <c r="P45" s="12" t="str">
        <f t="shared" ref="P45" ca="1" si="99">IF(OR(P42&gt;0,P43&gt;0),P42/P44,"N/A")</f>
        <v>N/A</v>
      </c>
      <c r="Q45" s="12" t="str">
        <f t="shared" ref="Q45" ca="1" si="100">IF(OR(Q42&gt;0,Q43&gt;0),Q42/Q44,"N/A")</f>
        <v>N/A</v>
      </c>
      <c r="R45" s="12" t="str">
        <f t="shared" ref="R45" ca="1" si="101">IF(OR(R42&gt;0,R43&gt;0),R42/R44,"N/A")</f>
        <v>N/A</v>
      </c>
      <c r="S45" s="12" t="str">
        <f t="shared" ref="S45" ca="1" si="102">IF(OR(S42&gt;0,S43&gt;0),S42/S44,"N/A")</f>
        <v>N/A</v>
      </c>
      <c r="T45" s="12" t="str">
        <f t="shared" ref="T45" ca="1" si="103">IF(OR(T42&gt;0,T43&gt;0),T42/T44,"N/A")</f>
        <v>N/A</v>
      </c>
      <c r="U45" s="12" t="str">
        <f t="shared" ref="U45" ca="1" si="104">IF(OR(U42&gt;0,U43&gt;0),U42/U44,"N/A")</f>
        <v>N/A</v>
      </c>
      <c r="V45" s="12" t="str">
        <f t="shared" ref="V45" ca="1" si="105">IF(OR(V42&gt;0,V43&gt;0),V42/V44,"N/A")</f>
        <v>N/A</v>
      </c>
      <c r="W45" s="12" t="str">
        <f t="shared" ref="W45" ca="1" si="106">IF(OR(W42&gt;0,W43&gt;0),W42/W44,"N/A")</f>
        <v>N/A</v>
      </c>
      <c r="X45" s="12" t="str">
        <f t="shared" ref="X45" ca="1" si="107">IF(OR(X42&gt;0,X43&gt;0),X42/X44,"N/A")</f>
        <v>N/A</v>
      </c>
      <c r="Y45" s="12" t="str">
        <f t="shared" ref="Y45" ca="1" si="108">IF(OR(Y42&gt;0,Y43&gt;0),Y42/Y44,"N/A")</f>
        <v>N/A</v>
      </c>
      <c r="Z45" s="12" t="str">
        <f t="shared" ref="Z45" ca="1" si="109">IF(OR(Z42&gt;0,Z43&gt;0),Z42/Z44,"N/A")</f>
        <v>N/A</v>
      </c>
      <c r="AA45" s="12" t="str">
        <f t="shared" ref="AA45" ca="1" si="110">IF(OR(AA42&gt;0,AA43&gt;0),AA42/AA44,"N/A")</f>
        <v>N/A</v>
      </c>
      <c r="AB45" s="12" t="str">
        <f t="shared" ref="AB45" ca="1" si="111">IF(OR(AB42&gt;0,AB43&gt;0),AB42/AB44,"N/A")</f>
        <v>N/A</v>
      </c>
      <c r="AC45" s="12" t="str">
        <f t="shared" ref="AC45" ca="1" si="112">IF(OR(AC42&gt;0,AC43&gt;0),AC42/AC44,"N/A")</f>
        <v>N/A</v>
      </c>
      <c r="AD45" s="12" t="str">
        <f t="shared" ref="AD45" ca="1" si="113">IF(OR(AD42&gt;0,AD43&gt;0),AD42/AD44,"N/A")</f>
        <v>N/A</v>
      </c>
      <c r="AE45" s="12" t="str">
        <f t="shared" ref="AE45" ca="1" si="114">IF(OR(AE42&gt;0,AE43&gt;0),AE42/AE44,"N/A")</f>
        <v>N/A</v>
      </c>
      <c r="AF45" s="12" t="str">
        <f t="shared" ref="AF45" ca="1" si="115">IF(OR(AF42&gt;0,AF43&gt;0),AF42/AF44,"N/A")</f>
        <v>N/A</v>
      </c>
      <c r="AG45" s="12" t="str">
        <f t="shared" ref="AG45" ca="1" si="116">IF(OR(AG42&gt;0,AG43&gt;0),AG42/AG44,"N/A")</f>
        <v>N/A</v>
      </c>
      <c r="AH45" s="12" t="str">
        <f t="shared" ref="AH45" ca="1" si="117">IF(OR(AH42&gt;0,AH43&gt;0),AH42/AH44,"N/A")</f>
        <v>N/A</v>
      </c>
      <c r="AI45" s="12" t="str">
        <f t="shared" ref="AI45" ca="1" si="118">IF(OR(AI42&gt;0,AI43&gt;0),AI42/AI44,"N/A")</f>
        <v>N/A</v>
      </c>
      <c r="AJ45" s="12" t="str">
        <f t="shared" ref="AJ45" ca="1" si="119">IF(OR(AJ42&gt;0,AJ43&gt;0),AJ42/AJ44,"N/A")</f>
        <v>N/A</v>
      </c>
      <c r="AK45" s="12" t="str">
        <f t="shared" ref="AK45" ca="1" si="120">IF(OR(AK42&gt;0,AK43&gt;0),AK42/AK44,"N/A")</f>
        <v>N/A</v>
      </c>
      <c r="AL45" s="12" t="str">
        <f t="shared" ref="AL45" ca="1" si="121">IF(OR(AL42&gt;0,AL43&gt;0),AL42/AL44,"N/A")</f>
        <v>N/A</v>
      </c>
      <c r="AM45" s="12" t="str">
        <f t="shared" ref="AM45" ca="1" si="122">IF(OR(AM42&gt;0,AM43&gt;0),AM42/AM44,"N/A")</f>
        <v>N/A</v>
      </c>
      <c r="AN45" s="12" t="str">
        <f t="shared" ref="AN45" ca="1" si="123">IF(OR(AN42&gt;0,AN43&gt;0),AN42/AN44,"N/A")</f>
        <v>N/A</v>
      </c>
      <c r="AO45" s="12" t="str">
        <f t="shared" ref="AO45" ca="1" si="124">IF(OR(AO42&gt;0,AO43&gt;0),AO42/AO44,"N/A")</f>
        <v>N/A</v>
      </c>
      <c r="AP45" s="12" t="str">
        <f t="shared" ref="AP45" ca="1" si="125">IF(OR(AP42&gt;0,AP43&gt;0),AP42/AP44,"N/A")</f>
        <v>N/A</v>
      </c>
      <c r="AQ45" s="12" t="str">
        <f t="shared" ref="AQ45" ca="1" si="126">IF(OR(AQ42&gt;0,AQ43&gt;0),AQ42/AQ44,"N/A")</f>
        <v>N/A</v>
      </c>
      <c r="AR45" s="12" t="str">
        <f t="shared" ref="AR45" ca="1" si="127">IF(OR(AR42&gt;0,AR43&gt;0),AR42/AR44,"N/A")</f>
        <v>N/A</v>
      </c>
      <c r="AS45" s="12" t="str">
        <f t="shared" ref="AS45" ca="1" si="128">IF(OR(AS42&gt;0,AS43&gt;0),AS42/AS44,"N/A")</f>
        <v>N/A</v>
      </c>
      <c r="AT45" s="12" t="str">
        <f t="shared" ref="AT45" ca="1" si="129">IF(OR(AT42&gt;0,AT43&gt;0),AT42/AT44,"N/A")</f>
        <v>N/A</v>
      </c>
      <c r="AU45" s="12" t="str">
        <f t="shared" ref="AU45" ca="1" si="130">IF(OR(AU42&gt;0,AU43&gt;0),AU42/AU44,"N/A")</f>
        <v>N/A</v>
      </c>
      <c r="AV45" s="12" t="str">
        <f t="shared" ref="AV45" ca="1" si="131">IF(OR(AV42&gt;0,AV43&gt;0),AV42/AV44,"N/A")</f>
        <v>N/A</v>
      </c>
      <c r="AW45" s="12" t="str">
        <f t="shared" ref="AW45" ca="1" si="132">IF(OR(AW42&gt;0,AW43&gt;0),AW42/AW44,"N/A")</f>
        <v>N/A</v>
      </c>
      <c r="AX45" s="12" t="str">
        <f t="shared" ref="AX45" ca="1" si="133">IF(OR(AX42&gt;0,AX43&gt;0),AX42/AX44,"N/A")</f>
        <v>N/A</v>
      </c>
      <c r="AY45" s="12" t="str">
        <f t="shared" ref="AY45" ca="1" si="134">IF(OR(AY42&gt;0,AY43&gt;0),AY42/AY44,"N/A")</f>
        <v>N/A</v>
      </c>
      <c r="AZ45" s="12" t="str">
        <f t="shared" ref="AZ45" ca="1" si="135">IF(OR(AZ42&gt;0,AZ43&gt;0),AZ42/AZ44,"N/A")</f>
        <v>N/A</v>
      </c>
      <c r="BA45" s="12" t="str">
        <f t="shared" ref="BA45" ca="1" si="136">IF(OR(BA42&gt;0,BA43&gt;0),BA42/BA44,"N/A")</f>
        <v>N/A</v>
      </c>
      <c r="BB45" s="12" t="str">
        <f t="shared" ref="BB45" ca="1" si="137">IF(OR(BB42&gt;0,BB43&gt;0),BB42/BB44,"N/A")</f>
        <v>N/A</v>
      </c>
      <c r="BC45" s="12" t="str">
        <f t="shared" ref="BC45" ca="1" si="138">IF(OR(BC42&gt;0,BC43&gt;0),BC42/BC44,"N/A")</f>
        <v>N/A</v>
      </c>
      <c r="BD45" s="12" t="str">
        <f t="shared" ref="BD45" ca="1" si="139">IF(OR(BD42&gt;0,BD43&gt;0),BD42/BD44,"N/A")</f>
        <v>N/A</v>
      </c>
      <c r="BE45" s="12" t="str">
        <f t="shared" ref="BE45" ca="1" si="140">IF(OR(BE42&gt;0,BE43&gt;0),BE42/BE44,"N/A")</f>
        <v>N/A</v>
      </c>
      <c r="BF45" s="12" t="str">
        <f t="shared" ref="BF45" ca="1" si="141">IF(OR(BF42&gt;0,BF43&gt;0),BF42/BF44,"N/A")</f>
        <v>N/A</v>
      </c>
      <c r="BG45" s="12" t="str">
        <f t="shared" ref="BG45" ca="1" si="142">IF(OR(BG42&gt;0,BG43&gt;0),BG42/BG44,"N/A")</f>
        <v>N/A</v>
      </c>
      <c r="BH45" s="12" t="str">
        <f t="shared" ref="BH45" ca="1" si="143">IF(OR(BH42&gt;0,BH43&gt;0),BH42/BH44,"N/A")</f>
        <v>N/A</v>
      </c>
      <c r="BI45" s="12" t="str">
        <f t="shared" ref="BI45" ca="1" si="144">IF(OR(BI42&gt;0,BI43&gt;0),BI42/BI44,"N/A")</f>
        <v>N/A</v>
      </c>
      <c r="BJ45" s="12" t="str">
        <f t="shared" ref="BJ45" ca="1" si="145">IF(OR(BJ42&gt;0,BJ43&gt;0),BJ42/BJ44,"N/A")</f>
        <v>N/A</v>
      </c>
      <c r="BK45" s="12" t="str">
        <f t="shared" ref="BK45" ca="1" si="146">IF(OR(BK42&gt;0,BK43&gt;0),BK42/BK44,"N/A")</f>
        <v>N/A</v>
      </c>
      <c r="BL45" s="12" t="str">
        <f t="shared" ref="BL45" ca="1" si="147">IF(OR(BL42&gt;0,BL43&gt;0),BL42/BL44,"N/A")</f>
        <v>N/A</v>
      </c>
      <c r="BM45" s="12" t="str">
        <f t="shared" ref="BM45" ca="1" si="148">IF(OR(BM42&gt;0,BM43&gt;0),BM42/BM44,"N/A")</f>
        <v>N/A</v>
      </c>
      <c r="BN45" s="12" t="str">
        <f t="shared" ref="BN45" ca="1" si="149">IF(OR(BN42&gt;0,BN43&gt;0),BN42/BN44,"N/A")</f>
        <v>N/A</v>
      </c>
      <c r="BO45" s="12" t="str">
        <f t="shared" ref="BO45" ca="1" si="150">IF(OR(BO42&gt;0,BO43&gt;0),BO42/BO44,"N/A")</f>
        <v>N/A</v>
      </c>
      <c r="BP45" s="12" t="str">
        <f t="shared" ref="BP45" ca="1" si="151">IF(OR(BP42&gt;0,BP43&gt;0),BP42/BP44,"N/A")</f>
        <v>N/A</v>
      </c>
      <c r="BQ45" s="12" t="str">
        <f t="shared" ref="BQ45" ca="1" si="152">IF(OR(BQ42&gt;0,BQ43&gt;0),BQ42/BQ44,"N/A")</f>
        <v>N/A</v>
      </c>
      <c r="BR45" s="12" t="str">
        <f t="shared" ref="BR45" ca="1" si="153">IF(OR(BR42&gt;0,BR43&gt;0),BR42/BR44,"N/A")</f>
        <v>N/A</v>
      </c>
      <c r="BS45" s="12" t="str">
        <f t="shared" ref="BS45" ca="1" si="154">IF(OR(BS42&gt;0,BS43&gt;0),BS42/BS44,"N/A")</f>
        <v>N/A</v>
      </c>
      <c r="BT45" s="12" t="str">
        <f t="shared" ref="BT45" ca="1" si="155">IF(OR(BT42&gt;0,BT43&gt;0),BT42/BT44,"N/A")</f>
        <v>N/A</v>
      </c>
      <c r="BU45" s="12" t="str">
        <f t="shared" ref="BU45" ca="1" si="156">IF(OR(BU42&gt;0,BU43&gt;0),BU42/BU44,"N/A")</f>
        <v>N/A</v>
      </c>
      <c r="BV45" s="12" t="str">
        <f t="shared" ref="BV45" ca="1" si="157">IF(OR(BV42&gt;0,BV43&gt;0),BV42/BV44,"N/A")</f>
        <v>N/A</v>
      </c>
      <c r="BW45" s="12" t="str">
        <f t="shared" ref="BW45" ca="1" si="158">IF(OR(BW42&gt;0,BW43&gt;0),BW42/BW44,"N/A")</f>
        <v>N/A</v>
      </c>
      <c r="BX45" s="12" t="str">
        <f t="shared" ref="BX45" ca="1" si="159">IF(OR(BX42&gt;0,BX43&gt;0),BX42/BX44,"N/A")</f>
        <v>N/A</v>
      </c>
      <c r="BY45" s="12" t="str">
        <f t="shared" ref="BY45" ca="1" si="160">IF(OR(BY42&gt;0,BY43&gt;0),BY42/BY44,"N/A")</f>
        <v>N/A</v>
      </c>
      <c r="BZ45" s="12" t="str">
        <f t="shared" ref="BZ45" ca="1" si="161">IF(OR(BZ42&gt;0,BZ43&gt;0),BZ42/BZ44,"N/A")</f>
        <v>N/A</v>
      </c>
      <c r="CA45" s="12" t="str">
        <f t="shared" ref="CA45" ca="1" si="162">IF(OR(CA42&gt;0,CA43&gt;0),CA42/CA44,"N/A")</f>
        <v>N/A</v>
      </c>
      <c r="CB45" s="12" t="str">
        <f t="shared" ref="CB45" ca="1" si="163">IF(OR(CB42&gt;0,CB43&gt;0),CB42/CB44,"N/A")</f>
        <v>N/A</v>
      </c>
      <c r="CC45" s="12" t="str">
        <f t="shared" ref="CC45" ca="1" si="164">IF(OR(CC42&gt;0,CC43&gt;0),CC42/CC44,"N/A")</f>
        <v>N/A</v>
      </c>
      <c r="CD45" s="12" t="str">
        <f t="shared" ref="CD45" ca="1" si="165">IF(OR(CD42&gt;0,CD43&gt;0),CD42/CD44,"N/A")</f>
        <v>N/A</v>
      </c>
      <c r="CP45" s="6" t="s">
        <v>283</v>
      </c>
      <c r="CQ45" s="6"/>
      <c r="CR45" s="12" t="e">
        <f ca="1">CR43/CR44</f>
        <v>#DIV/0!</v>
      </c>
    </row>
    <row r="48" spans="1:100" ht="15.6" x14ac:dyDescent="0.3">
      <c r="A48" s="9" t="s">
        <v>284</v>
      </c>
    </row>
    <row r="50" spans="1:15" ht="41.4" x14ac:dyDescent="0.25">
      <c r="A50" s="13" t="s">
        <v>285</v>
      </c>
      <c r="B50" s="13" t="s">
        <v>286</v>
      </c>
      <c r="C50" s="13" t="s">
        <v>91</v>
      </c>
      <c r="D50" s="13" t="s">
        <v>105</v>
      </c>
      <c r="E50" s="13" t="s">
        <v>106</v>
      </c>
      <c r="F50" s="13" t="s">
        <v>94</v>
      </c>
      <c r="G50" s="13" t="s">
        <v>287</v>
      </c>
      <c r="H50" s="14" t="s">
        <v>95</v>
      </c>
      <c r="I50" s="15" t="s">
        <v>112</v>
      </c>
      <c r="J50" s="14" t="s">
        <v>96</v>
      </c>
      <c r="K50" s="13" t="s">
        <v>9</v>
      </c>
      <c r="L50" s="13" t="s">
        <v>107</v>
      </c>
      <c r="M50" s="13" t="s">
        <v>113</v>
      </c>
      <c r="N50" s="13" t="s">
        <v>104</v>
      </c>
      <c r="O50" s="13" t="s">
        <v>102</v>
      </c>
    </row>
    <row r="51" spans="1:15" x14ac:dyDescent="0.25">
      <c r="A51" s="22">
        <v>1</v>
      </c>
      <c r="B51" s="84">
        <f>'Chart 1'!R9</f>
        <v>0</v>
      </c>
      <c r="C51" s="84">
        <f>'Chart 1'!S9</f>
        <v>0</v>
      </c>
      <c r="D51" s="84">
        <f>'Chart 1'!T9</f>
        <v>0</v>
      </c>
      <c r="E51" s="84">
        <f>'Chart 1'!U9</f>
        <v>0</v>
      </c>
      <c r="F51" s="85">
        <f>'Chart 1'!V9</f>
        <v>0</v>
      </c>
      <c r="G51" s="117">
        <f>'Chart 1'!W9</f>
        <v>0</v>
      </c>
      <c r="H51" s="84">
        <f>'Chart 1'!X9</f>
        <v>0</v>
      </c>
      <c r="I51" s="84">
        <f>'Chart 1'!Y9</f>
        <v>0</v>
      </c>
      <c r="J51" s="84">
        <f>'Chart 1'!Z9</f>
        <v>0</v>
      </c>
      <c r="K51" s="2" cm="1">
        <f t="array" aca="1" ref="K51" ca="1">IF(B51=0,0,INDIRECT("MRN_"&amp;A51))</f>
        <v>0</v>
      </c>
      <c r="L51" s="2">
        <f t="shared" ref="L51:L111" si="166">IF(B51=0,0,"Client_"&amp;A51)</f>
        <v>0</v>
      </c>
      <c r="M51" s="2" t="str">
        <f>IF(I51=0,"No","Yes")</f>
        <v>No</v>
      </c>
      <c r="N51" s="2" t="str">
        <f>IF(H51=0,"No","Yes")</f>
        <v>No</v>
      </c>
      <c r="O51" s="2" t="str" cm="1">
        <f t="array" aca="1" ref="O51" ca="1">IF(OR(INDIRECT("MRN_"&amp;A51)="N/A",B51=0),"No","Yes")</f>
        <v>No</v>
      </c>
    </row>
    <row r="52" spans="1:15" x14ac:dyDescent="0.25">
      <c r="A52" s="22">
        <v>1</v>
      </c>
      <c r="B52" s="84">
        <f>'Chart 1'!R10</f>
        <v>0</v>
      </c>
      <c r="C52" s="84">
        <f>'Chart 1'!S10</f>
        <v>0</v>
      </c>
      <c r="D52" s="84">
        <f>'Chart 1'!T10</f>
        <v>0</v>
      </c>
      <c r="E52" s="84">
        <f>'Chart 1'!U10</f>
        <v>0</v>
      </c>
      <c r="F52" s="85">
        <f>'Chart 1'!V10</f>
        <v>0</v>
      </c>
      <c r="G52" s="117">
        <f>'Chart 1'!W10</f>
        <v>0</v>
      </c>
      <c r="H52" s="84">
        <f>'Chart 1'!X10</f>
        <v>0</v>
      </c>
      <c r="I52" s="84">
        <f>'Chart 1'!Y10</f>
        <v>0</v>
      </c>
      <c r="J52" s="84">
        <f>'Chart 1'!Z10</f>
        <v>0</v>
      </c>
      <c r="K52" s="2" cm="1">
        <f t="array" aca="1" ref="K52" ca="1">IF(B52=0,0,INDIRECT("MRN_"&amp;A52))</f>
        <v>0</v>
      </c>
      <c r="L52" s="2">
        <f t="shared" ref="L52:L80" si="167">IF(B52=0,0,"Client_"&amp;A52)</f>
        <v>0</v>
      </c>
      <c r="M52" s="2" t="str">
        <f t="shared" ref="M52:M80" si="168">IF(I52=0,"No","Yes")</f>
        <v>No</v>
      </c>
      <c r="N52" s="2" t="str">
        <f t="shared" ref="N52:N80" si="169">IF(H52=0,"No","Yes")</f>
        <v>No</v>
      </c>
      <c r="O52" s="2" t="str" cm="1">
        <f t="array" aca="1" ref="O52" ca="1">IF(OR(INDIRECT("MRN_"&amp;A52)="N/A",B52=0),"No","Yes")</f>
        <v>No</v>
      </c>
    </row>
    <row r="53" spans="1:15" x14ac:dyDescent="0.25">
      <c r="A53" s="22">
        <v>1</v>
      </c>
      <c r="B53" s="84">
        <f>'Chart 1'!R11</f>
        <v>0</v>
      </c>
      <c r="C53" s="84">
        <f>'Chart 1'!S11</f>
        <v>0</v>
      </c>
      <c r="D53" s="84">
        <f>'Chart 1'!T11</f>
        <v>0</v>
      </c>
      <c r="E53" s="84">
        <f>'Chart 1'!U11</f>
        <v>0</v>
      </c>
      <c r="F53" s="85">
        <f>'Chart 1'!V11</f>
        <v>0</v>
      </c>
      <c r="G53" s="117">
        <f>'Chart 1'!W11</f>
        <v>0</v>
      </c>
      <c r="H53" s="84">
        <f>'Chart 1'!X11</f>
        <v>0</v>
      </c>
      <c r="I53" s="84">
        <f>'Chart 1'!Y11</f>
        <v>0</v>
      </c>
      <c r="J53" s="84">
        <f>'Chart 1'!Z11</f>
        <v>0</v>
      </c>
      <c r="K53" s="2" cm="1">
        <f t="array" aca="1" ref="K53" ca="1">IF(B53=0,0,INDIRECT("MRN_"&amp;A53))</f>
        <v>0</v>
      </c>
      <c r="L53" s="2">
        <f t="shared" si="167"/>
        <v>0</v>
      </c>
      <c r="M53" s="2" t="str">
        <f t="shared" si="168"/>
        <v>No</v>
      </c>
      <c r="N53" s="2" t="str">
        <f t="shared" si="169"/>
        <v>No</v>
      </c>
      <c r="O53" s="2" t="str" cm="1">
        <f t="array" aca="1" ref="O53" ca="1">IF(OR(INDIRECT("MRN_"&amp;A53)="N/A",B53=0),"No","Yes")</f>
        <v>No</v>
      </c>
    </row>
    <row r="54" spans="1:15" x14ac:dyDescent="0.25">
      <c r="A54" s="22">
        <v>1</v>
      </c>
      <c r="B54" s="84">
        <f>'Chart 1'!R12</f>
        <v>0</v>
      </c>
      <c r="C54" s="84">
        <f>'Chart 1'!S12</f>
        <v>0</v>
      </c>
      <c r="D54" s="84">
        <f>'Chart 1'!T12</f>
        <v>0</v>
      </c>
      <c r="E54" s="84">
        <f>'Chart 1'!U12</f>
        <v>0</v>
      </c>
      <c r="F54" s="85">
        <f>'Chart 1'!V12</f>
        <v>0</v>
      </c>
      <c r="G54" s="117">
        <f>'Chart 1'!W12</f>
        <v>0</v>
      </c>
      <c r="H54" s="84">
        <f>'Chart 1'!X12</f>
        <v>0</v>
      </c>
      <c r="I54" s="84">
        <f>'Chart 1'!Y12</f>
        <v>0</v>
      </c>
      <c r="J54" s="84">
        <f>'Chart 1'!Z12</f>
        <v>0</v>
      </c>
      <c r="K54" s="2" cm="1">
        <f t="array" aca="1" ref="K54" ca="1">IF(B54=0,0,INDIRECT("MRN_"&amp;A54))</f>
        <v>0</v>
      </c>
      <c r="L54" s="2">
        <f t="shared" si="167"/>
        <v>0</v>
      </c>
      <c r="M54" s="2" t="str">
        <f t="shared" si="168"/>
        <v>No</v>
      </c>
      <c r="N54" s="2" t="str">
        <f t="shared" si="169"/>
        <v>No</v>
      </c>
      <c r="O54" s="2" t="str" cm="1">
        <f t="array" aca="1" ref="O54" ca="1">IF(OR(INDIRECT("MRN_"&amp;A54)="N/A",B54=0),"No","Yes")</f>
        <v>No</v>
      </c>
    </row>
    <row r="55" spans="1:15" x14ac:dyDescent="0.25">
      <c r="A55" s="22">
        <v>1</v>
      </c>
      <c r="B55" s="84">
        <f>'Chart 1'!R13</f>
        <v>0</v>
      </c>
      <c r="C55" s="84">
        <f>'Chart 1'!S13</f>
        <v>0</v>
      </c>
      <c r="D55" s="84">
        <f>'Chart 1'!T13</f>
        <v>0</v>
      </c>
      <c r="E55" s="84">
        <f>'Chart 1'!U13</f>
        <v>0</v>
      </c>
      <c r="F55" s="85">
        <f>'Chart 1'!V13</f>
        <v>0</v>
      </c>
      <c r="G55" s="117">
        <f>'Chart 1'!W13</f>
        <v>0</v>
      </c>
      <c r="H55" s="84">
        <f>'Chart 1'!X13</f>
        <v>0</v>
      </c>
      <c r="I55" s="84">
        <f>'Chart 1'!Y13</f>
        <v>0</v>
      </c>
      <c r="J55" s="84">
        <f>'Chart 1'!Z13</f>
        <v>0</v>
      </c>
      <c r="K55" s="2" cm="1">
        <f t="array" aca="1" ref="K55" ca="1">IF(B55=0,0,INDIRECT("MRN_"&amp;A55))</f>
        <v>0</v>
      </c>
      <c r="L55" s="2">
        <f t="shared" si="167"/>
        <v>0</v>
      </c>
      <c r="M55" s="2" t="str">
        <f t="shared" si="168"/>
        <v>No</v>
      </c>
      <c r="N55" s="2" t="str">
        <f t="shared" si="169"/>
        <v>No</v>
      </c>
      <c r="O55" s="2" t="str" cm="1">
        <f t="array" aca="1" ref="O55" ca="1">IF(OR(INDIRECT("MRN_"&amp;A55)="N/A",B55=0),"No","Yes")</f>
        <v>No</v>
      </c>
    </row>
    <row r="56" spans="1:15" x14ac:dyDescent="0.25">
      <c r="A56" s="22">
        <v>1</v>
      </c>
      <c r="B56" s="84">
        <f>'Chart 1'!R14</f>
        <v>0</v>
      </c>
      <c r="C56" s="84">
        <f>'Chart 1'!S14</f>
        <v>0</v>
      </c>
      <c r="D56" s="84">
        <f>'Chart 1'!T14</f>
        <v>0</v>
      </c>
      <c r="E56" s="84">
        <f>'Chart 1'!U14</f>
        <v>0</v>
      </c>
      <c r="F56" s="85">
        <f>'Chart 1'!V14</f>
        <v>0</v>
      </c>
      <c r="G56" s="117">
        <f>'Chart 1'!W14</f>
        <v>0</v>
      </c>
      <c r="H56" s="84">
        <f>'Chart 1'!X14</f>
        <v>0</v>
      </c>
      <c r="I56" s="84">
        <f>'Chart 1'!Y14</f>
        <v>0</v>
      </c>
      <c r="J56" s="84">
        <f>'Chart 1'!Z14</f>
        <v>0</v>
      </c>
      <c r="K56" s="2" cm="1">
        <f t="array" aca="1" ref="K56" ca="1">IF(B56=0,0,INDIRECT("MRN_"&amp;A56))</f>
        <v>0</v>
      </c>
      <c r="L56" s="2">
        <f t="shared" si="167"/>
        <v>0</v>
      </c>
      <c r="M56" s="2" t="str">
        <f t="shared" si="168"/>
        <v>No</v>
      </c>
      <c r="N56" s="2" t="str">
        <f t="shared" si="169"/>
        <v>No</v>
      </c>
      <c r="O56" s="2" t="str" cm="1">
        <f t="array" aca="1" ref="O56" ca="1">IF(OR(INDIRECT("MRN_"&amp;A56)="N/A",B56=0),"No","Yes")</f>
        <v>No</v>
      </c>
    </row>
    <row r="57" spans="1:15" x14ac:dyDescent="0.25">
      <c r="A57" s="22">
        <v>1</v>
      </c>
      <c r="B57" s="84">
        <f>'Chart 1'!R15</f>
        <v>0</v>
      </c>
      <c r="C57" s="84">
        <f>'Chart 1'!S15</f>
        <v>0</v>
      </c>
      <c r="D57" s="84">
        <f>'Chart 1'!T15</f>
        <v>0</v>
      </c>
      <c r="E57" s="84">
        <f>'Chart 1'!U15</f>
        <v>0</v>
      </c>
      <c r="F57" s="85">
        <f>'Chart 1'!V15</f>
        <v>0</v>
      </c>
      <c r="G57" s="117">
        <f>'Chart 1'!W15</f>
        <v>0</v>
      </c>
      <c r="H57" s="84">
        <f>'Chart 1'!X15</f>
        <v>0</v>
      </c>
      <c r="I57" s="84">
        <f>'Chart 1'!Y15</f>
        <v>0</v>
      </c>
      <c r="J57" s="84">
        <f>'Chart 1'!Z15</f>
        <v>0</v>
      </c>
      <c r="K57" s="2" cm="1">
        <f t="array" aca="1" ref="K57" ca="1">IF(B57=0,0,INDIRECT("MRN_"&amp;A57))</f>
        <v>0</v>
      </c>
      <c r="L57" s="2">
        <f t="shared" si="167"/>
        <v>0</v>
      </c>
      <c r="M57" s="2" t="str">
        <f t="shared" si="168"/>
        <v>No</v>
      </c>
      <c r="N57" s="2" t="str">
        <f t="shared" si="169"/>
        <v>No</v>
      </c>
      <c r="O57" s="2" t="str" cm="1">
        <f t="array" aca="1" ref="O57" ca="1">IF(OR(INDIRECT("MRN_"&amp;A57)="N/A",B57=0),"No","Yes")</f>
        <v>No</v>
      </c>
    </row>
    <row r="58" spans="1:15" x14ac:dyDescent="0.25">
      <c r="A58" s="22">
        <v>1</v>
      </c>
      <c r="B58" s="84">
        <f>'Chart 1'!R16</f>
        <v>0</v>
      </c>
      <c r="C58" s="84">
        <f>'Chart 1'!S16</f>
        <v>0</v>
      </c>
      <c r="D58" s="84">
        <f>'Chart 1'!T16</f>
        <v>0</v>
      </c>
      <c r="E58" s="84">
        <f>'Chart 1'!U16</f>
        <v>0</v>
      </c>
      <c r="F58" s="85">
        <f>'Chart 1'!V16</f>
        <v>0</v>
      </c>
      <c r="G58" s="117">
        <f>'Chart 1'!W16</f>
        <v>0</v>
      </c>
      <c r="H58" s="84">
        <f>'Chart 1'!X16</f>
        <v>0</v>
      </c>
      <c r="I58" s="84">
        <f>'Chart 1'!Y16</f>
        <v>0</v>
      </c>
      <c r="J58" s="84">
        <f>'Chart 1'!Z16</f>
        <v>0</v>
      </c>
      <c r="K58" s="2" cm="1">
        <f t="array" aca="1" ref="K58" ca="1">IF(B58=0,0,INDIRECT("MRN_"&amp;A58))</f>
        <v>0</v>
      </c>
      <c r="L58" s="2">
        <f t="shared" si="167"/>
        <v>0</v>
      </c>
      <c r="M58" s="2" t="str">
        <f t="shared" si="168"/>
        <v>No</v>
      </c>
      <c r="N58" s="2" t="str">
        <f t="shared" si="169"/>
        <v>No</v>
      </c>
      <c r="O58" s="2" t="str" cm="1">
        <f t="array" aca="1" ref="O58" ca="1">IF(OR(INDIRECT("MRN_"&amp;A58)="N/A",B58=0),"No","Yes")</f>
        <v>No</v>
      </c>
    </row>
    <row r="59" spans="1:15" x14ac:dyDescent="0.25">
      <c r="A59" s="22">
        <v>1</v>
      </c>
      <c r="B59" s="84">
        <f>'Chart 1'!R17</f>
        <v>0</v>
      </c>
      <c r="C59" s="84">
        <f>'Chart 1'!S17</f>
        <v>0</v>
      </c>
      <c r="D59" s="84">
        <f>'Chart 1'!T17</f>
        <v>0</v>
      </c>
      <c r="E59" s="84">
        <f>'Chart 1'!U17</f>
        <v>0</v>
      </c>
      <c r="F59" s="85">
        <f>'Chart 1'!V17</f>
        <v>0</v>
      </c>
      <c r="G59" s="117">
        <f>'Chart 1'!W17</f>
        <v>0</v>
      </c>
      <c r="H59" s="84">
        <f>'Chart 1'!X17</f>
        <v>0</v>
      </c>
      <c r="I59" s="84">
        <f>'Chart 1'!Y17</f>
        <v>0</v>
      </c>
      <c r="J59" s="84">
        <f>'Chart 1'!Z17</f>
        <v>0</v>
      </c>
      <c r="K59" s="2" cm="1">
        <f t="array" aca="1" ref="K59" ca="1">IF(B59=0,0,INDIRECT("MRN_"&amp;A59))</f>
        <v>0</v>
      </c>
      <c r="L59" s="2">
        <f t="shared" si="167"/>
        <v>0</v>
      </c>
      <c r="M59" s="2" t="str">
        <f t="shared" si="168"/>
        <v>No</v>
      </c>
      <c r="N59" s="2" t="str">
        <f t="shared" si="169"/>
        <v>No</v>
      </c>
      <c r="O59" s="2" t="str" cm="1">
        <f t="array" aca="1" ref="O59" ca="1">IF(OR(INDIRECT("MRN_"&amp;A59)="N/A",B59=0),"No","Yes")</f>
        <v>No</v>
      </c>
    </row>
    <row r="60" spans="1:15" x14ac:dyDescent="0.25">
      <c r="A60" s="22">
        <v>1</v>
      </c>
      <c r="B60" s="84">
        <f>'Chart 1'!R18</f>
        <v>0</v>
      </c>
      <c r="C60" s="84">
        <f>'Chart 1'!S18</f>
        <v>0</v>
      </c>
      <c r="D60" s="84">
        <f>'Chart 1'!T18</f>
        <v>0</v>
      </c>
      <c r="E60" s="84">
        <f>'Chart 1'!U18</f>
        <v>0</v>
      </c>
      <c r="F60" s="85">
        <f>'Chart 1'!V18</f>
        <v>0</v>
      </c>
      <c r="G60" s="117">
        <f>'Chart 1'!W18</f>
        <v>0</v>
      </c>
      <c r="H60" s="84">
        <f>'Chart 1'!X18</f>
        <v>0</v>
      </c>
      <c r="I60" s="84">
        <f>'Chart 1'!Y18</f>
        <v>0</v>
      </c>
      <c r="J60" s="84">
        <f>'Chart 1'!Z18</f>
        <v>0</v>
      </c>
      <c r="K60" s="2" cm="1">
        <f t="array" aca="1" ref="K60" ca="1">IF(B60=0,0,INDIRECT("MRN_"&amp;A60))</f>
        <v>0</v>
      </c>
      <c r="L60" s="2">
        <f t="shared" si="167"/>
        <v>0</v>
      </c>
      <c r="M60" s="2" t="str">
        <f t="shared" si="168"/>
        <v>No</v>
      </c>
      <c r="N60" s="2" t="str">
        <f t="shared" si="169"/>
        <v>No</v>
      </c>
      <c r="O60" s="2" t="str" cm="1">
        <f t="array" aca="1" ref="O60" ca="1">IF(OR(INDIRECT("MRN_"&amp;A60)="N/A",B60=0),"No","Yes")</f>
        <v>No</v>
      </c>
    </row>
    <row r="61" spans="1:15" x14ac:dyDescent="0.25">
      <c r="A61" s="22">
        <v>1</v>
      </c>
      <c r="B61" s="84">
        <f>'Chart 1'!R19</f>
        <v>0</v>
      </c>
      <c r="C61" s="84">
        <f>'Chart 1'!S19</f>
        <v>0</v>
      </c>
      <c r="D61" s="84">
        <f>'Chart 1'!T19</f>
        <v>0</v>
      </c>
      <c r="E61" s="84">
        <f>'Chart 1'!U19</f>
        <v>0</v>
      </c>
      <c r="F61" s="85">
        <f>'Chart 1'!V19</f>
        <v>0</v>
      </c>
      <c r="G61" s="117">
        <f>'Chart 1'!W19</f>
        <v>0</v>
      </c>
      <c r="H61" s="84">
        <f>'Chart 1'!X19</f>
        <v>0</v>
      </c>
      <c r="I61" s="84">
        <f>'Chart 1'!Y19</f>
        <v>0</v>
      </c>
      <c r="J61" s="84">
        <f>'Chart 1'!Z19</f>
        <v>0</v>
      </c>
      <c r="K61" s="2" cm="1">
        <f t="array" aca="1" ref="K61" ca="1">IF(B61=0,0,INDIRECT("MRN_"&amp;A61))</f>
        <v>0</v>
      </c>
      <c r="L61" s="2">
        <f t="shared" si="167"/>
        <v>0</v>
      </c>
      <c r="M61" s="2" t="str">
        <f t="shared" si="168"/>
        <v>No</v>
      </c>
      <c r="N61" s="2" t="str">
        <f t="shared" si="169"/>
        <v>No</v>
      </c>
      <c r="O61" s="2" t="str" cm="1">
        <f t="array" aca="1" ref="O61" ca="1">IF(OR(INDIRECT("MRN_"&amp;A61)="N/A",B61=0),"No","Yes")</f>
        <v>No</v>
      </c>
    </row>
    <row r="62" spans="1:15" x14ac:dyDescent="0.25">
      <c r="A62" s="22">
        <v>1</v>
      </c>
      <c r="B62" s="84">
        <f>'Chart 1'!R20</f>
        <v>0</v>
      </c>
      <c r="C62" s="84">
        <f>'Chart 1'!S20</f>
        <v>0</v>
      </c>
      <c r="D62" s="84">
        <f>'Chart 1'!T20</f>
        <v>0</v>
      </c>
      <c r="E62" s="84">
        <f>'Chart 1'!U20</f>
        <v>0</v>
      </c>
      <c r="F62" s="85">
        <f>'Chart 1'!V20</f>
        <v>0</v>
      </c>
      <c r="G62" s="117">
        <f>'Chart 1'!W20</f>
        <v>0</v>
      </c>
      <c r="H62" s="84">
        <f>'Chart 1'!X20</f>
        <v>0</v>
      </c>
      <c r="I62" s="84">
        <f>'Chart 1'!Y20</f>
        <v>0</v>
      </c>
      <c r="J62" s="84">
        <f>'Chart 1'!Z20</f>
        <v>0</v>
      </c>
      <c r="K62" s="2" cm="1">
        <f t="array" aca="1" ref="K62" ca="1">IF(B62=0,0,INDIRECT("MRN_"&amp;A62))</f>
        <v>0</v>
      </c>
      <c r="L62" s="2">
        <f t="shared" si="167"/>
        <v>0</v>
      </c>
      <c r="M62" s="2" t="str">
        <f t="shared" si="168"/>
        <v>No</v>
      </c>
      <c r="N62" s="2" t="str">
        <f t="shared" si="169"/>
        <v>No</v>
      </c>
      <c r="O62" s="2" t="str" cm="1">
        <f t="array" aca="1" ref="O62" ca="1">IF(OR(INDIRECT("MRN_"&amp;A62)="N/A",B62=0),"No","Yes")</f>
        <v>No</v>
      </c>
    </row>
    <row r="63" spans="1:15" x14ac:dyDescent="0.25">
      <c r="A63" s="22">
        <v>1</v>
      </c>
      <c r="B63" s="84">
        <f>'Chart 1'!R21</f>
        <v>0</v>
      </c>
      <c r="C63" s="84">
        <f>'Chart 1'!S21</f>
        <v>0</v>
      </c>
      <c r="D63" s="84">
        <f>'Chart 1'!T21</f>
        <v>0</v>
      </c>
      <c r="E63" s="84">
        <f>'Chart 1'!U21</f>
        <v>0</v>
      </c>
      <c r="F63" s="85">
        <f>'Chart 1'!V21</f>
        <v>0</v>
      </c>
      <c r="G63" s="117">
        <f>'Chart 1'!W21</f>
        <v>0</v>
      </c>
      <c r="H63" s="84">
        <f>'Chart 1'!X21</f>
        <v>0</v>
      </c>
      <c r="I63" s="84">
        <f>'Chart 1'!Y21</f>
        <v>0</v>
      </c>
      <c r="J63" s="84">
        <f>'Chart 1'!Z21</f>
        <v>0</v>
      </c>
      <c r="K63" s="2" cm="1">
        <f t="array" aca="1" ref="K63" ca="1">IF(B63=0,0,INDIRECT("MRN_"&amp;A63))</f>
        <v>0</v>
      </c>
      <c r="L63" s="2">
        <f t="shared" si="167"/>
        <v>0</v>
      </c>
      <c r="M63" s="2" t="str">
        <f t="shared" si="168"/>
        <v>No</v>
      </c>
      <c r="N63" s="2" t="str">
        <f t="shared" si="169"/>
        <v>No</v>
      </c>
      <c r="O63" s="2" t="str" cm="1">
        <f t="array" aca="1" ref="O63" ca="1">IF(OR(INDIRECT("MRN_"&amp;A63)="N/A",B63=0),"No","Yes")</f>
        <v>No</v>
      </c>
    </row>
    <row r="64" spans="1:15" x14ac:dyDescent="0.25">
      <c r="A64" s="22">
        <v>1</v>
      </c>
      <c r="B64" s="84">
        <f>'Chart 1'!R22</f>
        <v>0</v>
      </c>
      <c r="C64" s="84">
        <f>'Chart 1'!S22</f>
        <v>0</v>
      </c>
      <c r="D64" s="84">
        <f>'Chart 1'!T22</f>
        <v>0</v>
      </c>
      <c r="E64" s="84">
        <f>'Chart 1'!U22</f>
        <v>0</v>
      </c>
      <c r="F64" s="85">
        <f>'Chart 1'!V22</f>
        <v>0</v>
      </c>
      <c r="G64" s="117">
        <f>'Chart 1'!W22</f>
        <v>0</v>
      </c>
      <c r="H64" s="84">
        <f>'Chart 1'!X22</f>
        <v>0</v>
      </c>
      <c r="I64" s="84">
        <f>'Chart 1'!Y22</f>
        <v>0</v>
      </c>
      <c r="J64" s="84">
        <f>'Chart 1'!Z22</f>
        <v>0</v>
      </c>
      <c r="K64" s="2" cm="1">
        <f t="array" aca="1" ref="K64" ca="1">IF(B64=0,0,INDIRECT("MRN_"&amp;A64))</f>
        <v>0</v>
      </c>
      <c r="L64" s="2">
        <f t="shared" si="167"/>
        <v>0</v>
      </c>
      <c r="M64" s="2" t="str">
        <f t="shared" si="168"/>
        <v>No</v>
      </c>
      <c r="N64" s="2" t="str">
        <f t="shared" si="169"/>
        <v>No</v>
      </c>
      <c r="O64" s="2" t="str" cm="1">
        <f t="array" aca="1" ref="O64" ca="1">IF(OR(INDIRECT("MRN_"&amp;A64)="N/A",B64=0),"No","Yes")</f>
        <v>No</v>
      </c>
    </row>
    <row r="65" spans="1:19" x14ac:dyDescent="0.25">
      <c r="A65" s="22">
        <v>1</v>
      </c>
      <c r="B65" s="84">
        <f>'Chart 1'!R23</f>
        <v>0</v>
      </c>
      <c r="C65" s="84">
        <f>'Chart 1'!S23</f>
        <v>0</v>
      </c>
      <c r="D65" s="84">
        <f>'Chart 1'!T23</f>
        <v>0</v>
      </c>
      <c r="E65" s="84">
        <f>'Chart 1'!U23</f>
        <v>0</v>
      </c>
      <c r="F65" s="85">
        <f>'Chart 1'!V23</f>
        <v>0</v>
      </c>
      <c r="G65" s="117">
        <f>'Chart 1'!W23</f>
        <v>0</v>
      </c>
      <c r="H65" s="84">
        <f>'Chart 1'!X23</f>
        <v>0</v>
      </c>
      <c r="I65" s="84">
        <f>'Chart 1'!Y23</f>
        <v>0</v>
      </c>
      <c r="J65" s="84">
        <f>'Chart 1'!Z23</f>
        <v>0</v>
      </c>
      <c r="K65" s="2" cm="1">
        <f t="array" aca="1" ref="K65" ca="1">IF(B65=0,0,INDIRECT("MRN_"&amp;A65))</f>
        <v>0</v>
      </c>
      <c r="L65" s="2">
        <f t="shared" si="167"/>
        <v>0</v>
      </c>
      <c r="M65" s="2" t="str">
        <f t="shared" si="168"/>
        <v>No</v>
      </c>
      <c r="N65" s="2" t="str">
        <f t="shared" si="169"/>
        <v>No</v>
      </c>
      <c r="O65" s="2" t="str" cm="1">
        <f t="array" aca="1" ref="O65" ca="1">IF(OR(INDIRECT("MRN_"&amp;A65)="N/A",B65=0),"No","Yes")</f>
        <v>No</v>
      </c>
    </row>
    <row r="66" spans="1:19" x14ac:dyDescent="0.25">
      <c r="A66" s="22">
        <v>1</v>
      </c>
      <c r="B66" s="84">
        <f>'Chart 1'!R24</f>
        <v>0</v>
      </c>
      <c r="C66" s="84">
        <f>'Chart 1'!S24</f>
        <v>0</v>
      </c>
      <c r="D66" s="84">
        <f>'Chart 1'!T24</f>
        <v>0</v>
      </c>
      <c r="E66" s="84">
        <f>'Chart 1'!U24</f>
        <v>0</v>
      </c>
      <c r="F66" s="85">
        <f>'Chart 1'!V24</f>
        <v>0</v>
      </c>
      <c r="G66" s="117">
        <f>'Chart 1'!W24</f>
        <v>0</v>
      </c>
      <c r="H66" s="84">
        <f>'Chart 1'!X24</f>
        <v>0</v>
      </c>
      <c r="I66" s="84">
        <f>'Chart 1'!Y24</f>
        <v>0</v>
      </c>
      <c r="J66" s="84">
        <f>'Chart 1'!Z24</f>
        <v>0</v>
      </c>
      <c r="K66" s="2" cm="1">
        <f t="array" aca="1" ref="K66" ca="1">IF(B66=0,0,INDIRECT("MRN_"&amp;A66))</f>
        <v>0</v>
      </c>
      <c r="L66" s="2">
        <f t="shared" si="167"/>
        <v>0</v>
      </c>
      <c r="M66" s="2" t="str">
        <f t="shared" si="168"/>
        <v>No</v>
      </c>
      <c r="N66" s="2" t="str">
        <f t="shared" si="169"/>
        <v>No</v>
      </c>
      <c r="O66" s="2" t="str" cm="1">
        <f t="array" aca="1" ref="O66" ca="1">IF(OR(INDIRECT("MRN_"&amp;A66)="N/A",B66=0),"No","Yes")</f>
        <v>No</v>
      </c>
    </row>
    <row r="67" spans="1:19" x14ac:dyDescent="0.25">
      <c r="A67" s="22">
        <v>1</v>
      </c>
      <c r="B67" s="84">
        <f>'Chart 1'!R25</f>
        <v>0</v>
      </c>
      <c r="C67" s="84">
        <f>'Chart 1'!S25</f>
        <v>0</v>
      </c>
      <c r="D67" s="84">
        <f>'Chart 1'!T25</f>
        <v>0</v>
      </c>
      <c r="E67" s="84">
        <f>'Chart 1'!U25</f>
        <v>0</v>
      </c>
      <c r="F67" s="85">
        <f>'Chart 1'!V25</f>
        <v>0</v>
      </c>
      <c r="G67" s="117">
        <f>'Chart 1'!W25</f>
        <v>0</v>
      </c>
      <c r="H67" s="84">
        <f>'Chart 1'!X25</f>
        <v>0</v>
      </c>
      <c r="I67" s="84">
        <f>'Chart 1'!Y25</f>
        <v>0</v>
      </c>
      <c r="J67" s="84">
        <f>'Chart 1'!Z25</f>
        <v>0</v>
      </c>
      <c r="K67" s="2" cm="1">
        <f t="array" aca="1" ref="K67" ca="1">IF(B67=0,0,INDIRECT("MRN_"&amp;A67))</f>
        <v>0</v>
      </c>
      <c r="L67" s="2">
        <f t="shared" si="167"/>
        <v>0</v>
      </c>
      <c r="M67" s="2" t="str">
        <f t="shared" si="168"/>
        <v>No</v>
      </c>
      <c r="N67" s="2" t="str">
        <f t="shared" si="169"/>
        <v>No</v>
      </c>
      <c r="O67" s="2" t="str" cm="1">
        <f t="array" aca="1" ref="O67" ca="1">IF(OR(INDIRECT("MRN_"&amp;A67)="N/A",B67=0),"No","Yes")</f>
        <v>No</v>
      </c>
    </row>
    <row r="68" spans="1:19" x14ac:dyDescent="0.25">
      <c r="A68" s="22">
        <v>1</v>
      </c>
      <c r="B68" s="84">
        <f>'Chart 1'!R26</f>
        <v>0</v>
      </c>
      <c r="C68" s="84">
        <f>'Chart 1'!S26</f>
        <v>0</v>
      </c>
      <c r="D68" s="84">
        <f>'Chart 1'!T26</f>
        <v>0</v>
      </c>
      <c r="E68" s="84">
        <f>'Chart 1'!U26</f>
        <v>0</v>
      </c>
      <c r="F68" s="85">
        <f>'Chart 1'!V26</f>
        <v>0</v>
      </c>
      <c r="G68" s="117">
        <f>'Chart 1'!W26</f>
        <v>0</v>
      </c>
      <c r="H68" s="84">
        <f>'Chart 1'!X26</f>
        <v>0</v>
      </c>
      <c r="I68" s="84">
        <f>'Chart 1'!Y26</f>
        <v>0</v>
      </c>
      <c r="J68" s="84">
        <f>'Chart 1'!Z26</f>
        <v>0</v>
      </c>
      <c r="K68" s="2" cm="1">
        <f t="array" aca="1" ref="K68" ca="1">IF(B68=0,0,INDIRECT("MRN_"&amp;A68))</f>
        <v>0</v>
      </c>
      <c r="L68" s="2">
        <f t="shared" si="167"/>
        <v>0</v>
      </c>
      <c r="M68" s="2" t="str">
        <f t="shared" si="168"/>
        <v>No</v>
      </c>
      <c r="N68" s="2" t="str">
        <f t="shared" si="169"/>
        <v>No</v>
      </c>
      <c r="O68" s="2" t="str" cm="1">
        <f t="array" aca="1" ref="O68" ca="1">IF(OR(INDIRECT("MRN_"&amp;A68)="N/A",B68=0),"No","Yes")</f>
        <v>No</v>
      </c>
    </row>
    <row r="69" spans="1:19" x14ac:dyDescent="0.25">
      <c r="A69" s="22">
        <v>1</v>
      </c>
      <c r="B69" s="84">
        <f>'Chart 1'!R27</f>
        <v>0</v>
      </c>
      <c r="C69" s="84">
        <f>'Chart 1'!S27</f>
        <v>0</v>
      </c>
      <c r="D69" s="84">
        <f>'Chart 1'!T27</f>
        <v>0</v>
      </c>
      <c r="E69" s="84">
        <f>'Chart 1'!U27</f>
        <v>0</v>
      </c>
      <c r="F69" s="85">
        <f>'Chart 1'!V27</f>
        <v>0</v>
      </c>
      <c r="G69" s="117">
        <f>'Chart 1'!W27</f>
        <v>0</v>
      </c>
      <c r="H69" s="84">
        <f>'Chart 1'!X27</f>
        <v>0</v>
      </c>
      <c r="I69" s="84">
        <f>'Chart 1'!Y27</f>
        <v>0</v>
      </c>
      <c r="J69" s="84">
        <f>'Chart 1'!Z27</f>
        <v>0</v>
      </c>
      <c r="K69" s="2" cm="1">
        <f t="array" aca="1" ref="K69" ca="1">IF(B69=0,0,INDIRECT("MRN_"&amp;A69))</f>
        <v>0</v>
      </c>
      <c r="L69" s="2">
        <f t="shared" si="167"/>
        <v>0</v>
      </c>
      <c r="M69" s="2" t="str">
        <f t="shared" si="168"/>
        <v>No</v>
      </c>
      <c r="N69" s="2" t="str">
        <f t="shared" si="169"/>
        <v>No</v>
      </c>
      <c r="O69" s="2" t="str" cm="1">
        <f t="array" aca="1" ref="O69" ca="1">IF(OR(INDIRECT("MRN_"&amp;A69)="N/A",B69=0),"No","Yes")</f>
        <v>No</v>
      </c>
    </row>
    <row r="70" spans="1:19" x14ac:dyDescent="0.25">
      <c r="A70" s="22">
        <v>1</v>
      </c>
      <c r="B70" s="84">
        <f>'Chart 1'!R28</f>
        <v>0</v>
      </c>
      <c r="C70" s="84">
        <f>'Chart 1'!S28</f>
        <v>0</v>
      </c>
      <c r="D70" s="84">
        <f>'Chart 1'!T28</f>
        <v>0</v>
      </c>
      <c r="E70" s="84">
        <f>'Chart 1'!U28</f>
        <v>0</v>
      </c>
      <c r="F70" s="85">
        <f>'Chart 1'!V28</f>
        <v>0</v>
      </c>
      <c r="G70" s="117">
        <f>'Chart 1'!W28</f>
        <v>0</v>
      </c>
      <c r="H70" s="84">
        <f>'Chart 1'!X28</f>
        <v>0</v>
      </c>
      <c r="I70" s="84">
        <f>'Chart 1'!Y28</f>
        <v>0</v>
      </c>
      <c r="J70" s="84">
        <f>'Chart 1'!Z28</f>
        <v>0</v>
      </c>
      <c r="K70" s="2" cm="1">
        <f t="array" aca="1" ref="K70" ca="1">IF(B70=0,0,INDIRECT("MRN_"&amp;A70))</f>
        <v>0</v>
      </c>
      <c r="L70" s="2">
        <f t="shared" si="167"/>
        <v>0</v>
      </c>
      <c r="M70" s="2" t="str">
        <f t="shared" si="168"/>
        <v>No</v>
      </c>
      <c r="N70" s="2" t="str">
        <f t="shared" si="169"/>
        <v>No</v>
      </c>
      <c r="O70" s="2" t="str" cm="1">
        <f t="array" aca="1" ref="O70" ca="1">IF(OR(INDIRECT("MRN_"&amp;A70)="N/A",B70=0),"No","Yes")</f>
        <v>No</v>
      </c>
    </row>
    <row r="71" spans="1:19" x14ac:dyDescent="0.25">
      <c r="A71" s="22">
        <v>1</v>
      </c>
      <c r="B71" s="84">
        <f>'Chart 1'!R29</f>
        <v>0</v>
      </c>
      <c r="C71" s="84">
        <f>'Chart 1'!S29</f>
        <v>0</v>
      </c>
      <c r="D71" s="84">
        <f>'Chart 1'!T29</f>
        <v>0</v>
      </c>
      <c r="E71" s="84">
        <f>'Chart 1'!U29</f>
        <v>0</v>
      </c>
      <c r="F71" s="85">
        <f>'Chart 1'!V29</f>
        <v>0</v>
      </c>
      <c r="G71" s="117">
        <f>'Chart 1'!W29</f>
        <v>0</v>
      </c>
      <c r="H71" s="84">
        <f>'Chart 1'!X29</f>
        <v>0</v>
      </c>
      <c r="I71" s="84">
        <f>'Chart 1'!Y29</f>
        <v>0</v>
      </c>
      <c r="J71" s="84">
        <f>'Chart 1'!Z29</f>
        <v>0</v>
      </c>
      <c r="K71" s="2" cm="1">
        <f t="array" aca="1" ref="K71" ca="1">IF(B71=0,0,INDIRECT("MRN_"&amp;A71))</f>
        <v>0</v>
      </c>
      <c r="L71" s="2">
        <f t="shared" si="167"/>
        <v>0</v>
      </c>
      <c r="M71" s="2" t="str">
        <f t="shared" si="168"/>
        <v>No</v>
      </c>
      <c r="N71" s="2" t="str">
        <f t="shared" si="169"/>
        <v>No</v>
      </c>
      <c r="O71" s="2" t="str" cm="1">
        <f t="array" aca="1" ref="O71" ca="1">IF(OR(INDIRECT("MRN_"&amp;A71)="N/A",B71=0),"No","Yes")</f>
        <v>No</v>
      </c>
    </row>
    <row r="72" spans="1:19" x14ac:dyDescent="0.25">
      <c r="A72" s="22">
        <v>1</v>
      </c>
      <c r="B72" s="84">
        <f>'Chart 1'!R30</f>
        <v>0</v>
      </c>
      <c r="C72" s="84">
        <f>'Chart 1'!S30</f>
        <v>0</v>
      </c>
      <c r="D72" s="84">
        <f>'Chart 1'!T30</f>
        <v>0</v>
      </c>
      <c r="E72" s="84">
        <f>'Chart 1'!U30</f>
        <v>0</v>
      </c>
      <c r="F72" s="85">
        <f>'Chart 1'!V30</f>
        <v>0</v>
      </c>
      <c r="G72" s="117">
        <f>'Chart 1'!W30</f>
        <v>0</v>
      </c>
      <c r="H72" s="84">
        <f>'Chart 1'!X30</f>
        <v>0</v>
      </c>
      <c r="I72" s="84">
        <f>'Chart 1'!Y30</f>
        <v>0</v>
      </c>
      <c r="J72" s="84">
        <f>'Chart 1'!Z30</f>
        <v>0</v>
      </c>
      <c r="K72" s="2" cm="1">
        <f t="array" aca="1" ref="K72" ca="1">IF(B72=0,0,INDIRECT("MRN_"&amp;A72))</f>
        <v>0</v>
      </c>
      <c r="L72" s="2">
        <f t="shared" si="167"/>
        <v>0</v>
      </c>
      <c r="M72" s="2" t="str">
        <f t="shared" si="168"/>
        <v>No</v>
      </c>
      <c r="N72" s="2" t="str">
        <f t="shared" si="169"/>
        <v>No</v>
      </c>
      <c r="O72" s="2" t="str" cm="1">
        <f t="array" aca="1" ref="O72" ca="1">IF(OR(INDIRECT("MRN_"&amp;A72)="N/A",B72=0),"No","Yes")</f>
        <v>No</v>
      </c>
    </row>
    <row r="73" spans="1:19" x14ac:dyDescent="0.25">
      <c r="A73" s="22">
        <v>1</v>
      </c>
      <c r="B73" s="84">
        <f>'Chart 1'!R31</f>
        <v>0</v>
      </c>
      <c r="C73" s="84">
        <f>'Chart 1'!S31</f>
        <v>0</v>
      </c>
      <c r="D73" s="84">
        <f>'Chart 1'!T31</f>
        <v>0</v>
      </c>
      <c r="E73" s="84">
        <f>'Chart 1'!U31</f>
        <v>0</v>
      </c>
      <c r="F73" s="85">
        <f>'Chart 1'!V31</f>
        <v>0</v>
      </c>
      <c r="G73" s="117">
        <f>'Chart 1'!W31</f>
        <v>0</v>
      </c>
      <c r="H73" s="84">
        <f>'Chart 1'!X31</f>
        <v>0</v>
      </c>
      <c r="I73" s="84">
        <f>'Chart 1'!Y31</f>
        <v>0</v>
      </c>
      <c r="J73" s="84">
        <f>'Chart 1'!Z31</f>
        <v>0</v>
      </c>
      <c r="K73" s="2" cm="1">
        <f t="array" aca="1" ref="K73" ca="1">IF(B73=0,0,INDIRECT("MRN_"&amp;A73))</f>
        <v>0</v>
      </c>
      <c r="L73" s="2">
        <f t="shared" si="167"/>
        <v>0</v>
      </c>
      <c r="M73" s="2" t="str">
        <f t="shared" si="168"/>
        <v>No</v>
      </c>
      <c r="N73" s="2" t="str">
        <f t="shared" si="169"/>
        <v>No</v>
      </c>
      <c r="O73" s="2" t="str" cm="1">
        <f t="array" aca="1" ref="O73" ca="1">IF(OR(INDIRECT("MRN_"&amp;A73)="N/A",B73=0),"No","Yes")</f>
        <v>No</v>
      </c>
    </row>
    <row r="74" spans="1:19" x14ac:dyDescent="0.25">
      <c r="A74" s="22">
        <v>1</v>
      </c>
      <c r="B74" s="84">
        <f>'Chart 1'!R32</f>
        <v>0</v>
      </c>
      <c r="C74" s="84">
        <f>'Chart 1'!S32</f>
        <v>0</v>
      </c>
      <c r="D74" s="84">
        <f>'Chart 1'!T32</f>
        <v>0</v>
      </c>
      <c r="E74" s="84">
        <f>'Chart 1'!U32</f>
        <v>0</v>
      </c>
      <c r="F74" s="85">
        <f>'Chart 1'!V32</f>
        <v>0</v>
      </c>
      <c r="G74" s="117">
        <f>'Chart 1'!W32</f>
        <v>0</v>
      </c>
      <c r="H74" s="84">
        <f>'Chart 1'!X32</f>
        <v>0</v>
      </c>
      <c r="I74" s="84">
        <f>'Chart 1'!Y32</f>
        <v>0</v>
      </c>
      <c r="J74" s="84">
        <f>'Chart 1'!Z32</f>
        <v>0</v>
      </c>
      <c r="K74" s="2" cm="1">
        <f t="array" aca="1" ref="K74" ca="1">IF(B74=0,0,INDIRECT("MRN_"&amp;A74))</f>
        <v>0</v>
      </c>
      <c r="L74" s="2">
        <f t="shared" si="167"/>
        <v>0</v>
      </c>
      <c r="M74" s="2" t="str">
        <f t="shared" si="168"/>
        <v>No</v>
      </c>
      <c r="N74" s="2" t="str">
        <f t="shared" si="169"/>
        <v>No</v>
      </c>
      <c r="O74" s="2" t="str" cm="1">
        <f t="array" aca="1" ref="O74" ca="1">IF(OR(INDIRECT("MRN_"&amp;A74)="N/A",B74=0),"No","Yes")</f>
        <v>No</v>
      </c>
    </row>
    <row r="75" spans="1:19" x14ac:dyDescent="0.25">
      <c r="A75" s="22">
        <v>1</v>
      </c>
      <c r="B75" s="84">
        <f>'Chart 1'!R33</f>
        <v>0</v>
      </c>
      <c r="C75" s="84">
        <f>'Chart 1'!S33</f>
        <v>0</v>
      </c>
      <c r="D75" s="84">
        <f>'Chart 1'!T33</f>
        <v>0</v>
      </c>
      <c r="E75" s="84">
        <f>'Chart 1'!U33</f>
        <v>0</v>
      </c>
      <c r="F75" s="85">
        <f>'Chart 1'!V33</f>
        <v>0</v>
      </c>
      <c r="G75" s="117">
        <f>'Chart 1'!W33</f>
        <v>0</v>
      </c>
      <c r="H75" s="84">
        <f>'Chart 1'!X33</f>
        <v>0</v>
      </c>
      <c r="I75" s="84">
        <f>'Chart 1'!Y33</f>
        <v>0</v>
      </c>
      <c r="J75" s="84">
        <f>'Chart 1'!Z33</f>
        <v>0</v>
      </c>
      <c r="K75" s="2" cm="1">
        <f t="array" aca="1" ref="K75" ca="1">IF(B75=0,0,INDIRECT("MRN_"&amp;A75))</f>
        <v>0</v>
      </c>
      <c r="L75" s="2">
        <f t="shared" si="167"/>
        <v>0</v>
      </c>
      <c r="M75" s="2" t="str">
        <f t="shared" si="168"/>
        <v>No</v>
      </c>
      <c r="N75" s="2" t="str">
        <f t="shared" si="169"/>
        <v>No</v>
      </c>
      <c r="O75" s="2" t="str" cm="1">
        <f t="array" aca="1" ref="O75" ca="1">IF(OR(INDIRECT("MRN_"&amp;A75)="N/A",B75=0),"No","Yes")</f>
        <v>No</v>
      </c>
    </row>
    <row r="76" spans="1:19" x14ac:dyDescent="0.25">
      <c r="A76" s="22">
        <v>1</v>
      </c>
      <c r="B76" s="84">
        <f>'Chart 1'!R34</f>
        <v>0</v>
      </c>
      <c r="C76" s="84">
        <f>'Chart 1'!S34</f>
        <v>0</v>
      </c>
      <c r="D76" s="84">
        <f>'Chart 1'!T34</f>
        <v>0</v>
      </c>
      <c r="E76" s="84">
        <f>'Chart 1'!U34</f>
        <v>0</v>
      </c>
      <c r="F76" s="85">
        <f>'Chart 1'!V34</f>
        <v>0</v>
      </c>
      <c r="G76" s="117">
        <f>'Chart 1'!W34</f>
        <v>0</v>
      </c>
      <c r="H76" s="84">
        <f>'Chart 1'!X34</f>
        <v>0</v>
      </c>
      <c r="I76" s="84">
        <f>'Chart 1'!Y34</f>
        <v>0</v>
      </c>
      <c r="J76" s="84">
        <f>'Chart 1'!Z34</f>
        <v>0</v>
      </c>
      <c r="K76" s="2" cm="1">
        <f t="array" aca="1" ref="K76" ca="1">IF(B76=0,0,INDIRECT("MRN_"&amp;A76))</f>
        <v>0</v>
      </c>
      <c r="L76" s="2">
        <f t="shared" si="167"/>
        <v>0</v>
      </c>
      <c r="M76" s="2" t="str">
        <f t="shared" si="168"/>
        <v>No</v>
      </c>
      <c r="N76" s="2" t="str">
        <f t="shared" si="169"/>
        <v>No</v>
      </c>
      <c r="O76" s="2" t="str" cm="1">
        <f t="array" aca="1" ref="O76" ca="1">IF(OR(INDIRECT("MRN_"&amp;A76)="N/A",B76=0),"No","Yes")</f>
        <v>No</v>
      </c>
      <c r="S76" s="16"/>
    </row>
    <row r="77" spans="1:19" x14ac:dyDescent="0.25">
      <c r="A77" s="22">
        <v>1</v>
      </c>
      <c r="B77" s="84">
        <f>'Chart 1'!R35</f>
        <v>0</v>
      </c>
      <c r="C77" s="84">
        <f>'Chart 1'!S35</f>
        <v>0</v>
      </c>
      <c r="D77" s="84">
        <f>'Chart 1'!T35</f>
        <v>0</v>
      </c>
      <c r="E77" s="84">
        <f>'Chart 1'!U35</f>
        <v>0</v>
      </c>
      <c r="F77" s="85">
        <f>'Chart 1'!V35</f>
        <v>0</v>
      </c>
      <c r="G77" s="117">
        <f>'Chart 1'!W35</f>
        <v>0</v>
      </c>
      <c r="H77" s="84">
        <f>'Chart 1'!X35</f>
        <v>0</v>
      </c>
      <c r="I77" s="84">
        <f>'Chart 1'!Y35</f>
        <v>0</v>
      </c>
      <c r="J77" s="84">
        <f>'Chart 1'!Z35</f>
        <v>0</v>
      </c>
      <c r="K77" s="2" cm="1">
        <f t="array" aca="1" ref="K77" ca="1">IF(B77=0,0,INDIRECT("MRN_"&amp;A77))</f>
        <v>0</v>
      </c>
      <c r="L77" s="2">
        <f t="shared" si="167"/>
        <v>0</v>
      </c>
      <c r="M77" s="2" t="str">
        <f t="shared" si="168"/>
        <v>No</v>
      </c>
      <c r="N77" s="2" t="str">
        <f t="shared" si="169"/>
        <v>No</v>
      </c>
      <c r="O77" s="2" t="str" cm="1">
        <f t="array" aca="1" ref="O77" ca="1">IF(OR(INDIRECT("MRN_"&amp;A77)="N/A",B77=0),"No","Yes")</f>
        <v>No</v>
      </c>
    </row>
    <row r="78" spans="1:19" x14ac:dyDescent="0.25">
      <c r="A78" s="22">
        <v>1</v>
      </c>
      <c r="B78" s="84">
        <f>'Chart 1'!R36</f>
        <v>0</v>
      </c>
      <c r="C78" s="84">
        <f>'Chart 1'!S36</f>
        <v>0</v>
      </c>
      <c r="D78" s="84">
        <f>'Chart 1'!T36</f>
        <v>0</v>
      </c>
      <c r="E78" s="84">
        <f>'Chart 1'!U36</f>
        <v>0</v>
      </c>
      <c r="F78" s="85">
        <f>'Chart 1'!V36</f>
        <v>0</v>
      </c>
      <c r="G78" s="117">
        <f>'Chart 1'!W36</f>
        <v>0</v>
      </c>
      <c r="H78" s="84">
        <f>'Chart 1'!X36</f>
        <v>0</v>
      </c>
      <c r="I78" s="84">
        <f>'Chart 1'!Y36</f>
        <v>0</v>
      </c>
      <c r="J78" s="84">
        <f>'Chart 1'!Z36</f>
        <v>0</v>
      </c>
      <c r="K78" s="2" cm="1">
        <f t="array" aca="1" ref="K78" ca="1">IF(B78=0,0,INDIRECT("MRN_"&amp;A78))</f>
        <v>0</v>
      </c>
      <c r="L78" s="2">
        <f t="shared" si="167"/>
        <v>0</v>
      </c>
      <c r="M78" s="2" t="str">
        <f t="shared" si="168"/>
        <v>No</v>
      </c>
      <c r="N78" s="2" t="str">
        <f t="shared" si="169"/>
        <v>No</v>
      </c>
      <c r="O78" s="2" t="str" cm="1">
        <f t="array" aca="1" ref="O78" ca="1">IF(OR(INDIRECT("MRN_"&amp;A78)="N/A",B78=0),"No","Yes")</f>
        <v>No</v>
      </c>
    </row>
    <row r="79" spans="1:19" x14ac:dyDescent="0.25">
      <c r="A79" s="22">
        <v>1</v>
      </c>
      <c r="B79" s="84">
        <f>'Chart 1'!R37</f>
        <v>0</v>
      </c>
      <c r="C79" s="84">
        <f>'Chart 1'!S37</f>
        <v>0</v>
      </c>
      <c r="D79" s="84">
        <f>'Chart 1'!T37</f>
        <v>0</v>
      </c>
      <c r="E79" s="84">
        <f>'Chart 1'!U37</f>
        <v>0</v>
      </c>
      <c r="F79" s="85">
        <f>'Chart 1'!V37</f>
        <v>0</v>
      </c>
      <c r="G79" s="117">
        <f>'Chart 1'!W37</f>
        <v>0</v>
      </c>
      <c r="H79" s="84">
        <f>'Chart 1'!X37</f>
        <v>0</v>
      </c>
      <c r="I79" s="84">
        <f>'Chart 1'!Y37</f>
        <v>0</v>
      </c>
      <c r="J79" s="84">
        <f>'Chart 1'!Z37</f>
        <v>0</v>
      </c>
      <c r="K79" s="2" cm="1">
        <f t="array" aca="1" ref="K79" ca="1">IF(B79=0,0,INDIRECT("MRN_"&amp;A79))</f>
        <v>0</v>
      </c>
      <c r="L79" s="2">
        <f t="shared" si="167"/>
        <v>0</v>
      </c>
      <c r="M79" s="2" t="str">
        <f t="shared" si="168"/>
        <v>No</v>
      </c>
      <c r="N79" s="2" t="str">
        <f t="shared" si="169"/>
        <v>No</v>
      </c>
      <c r="O79" s="2" t="str" cm="1">
        <f t="array" aca="1" ref="O79" ca="1">IF(OR(INDIRECT("MRN_"&amp;A79)="N/A",B79=0),"No","Yes")</f>
        <v>No</v>
      </c>
    </row>
    <row r="80" spans="1:19" x14ac:dyDescent="0.25">
      <c r="A80" s="22">
        <v>1</v>
      </c>
      <c r="B80" s="84">
        <f>'Chart 1'!R38</f>
        <v>0</v>
      </c>
      <c r="C80" s="84">
        <f>'Chart 1'!S38</f>
        <v>0</v>
      </c>
      <c r="D80" s="84">
        <f>'Chart 1'!T38</f>
        <v>0</v>
      </c>
      <c r="E80" s="84">
        <f>'Chart 1'!U38</f>
        <v>0</v>
      </c>
      <c r="F80" s="85">
        <f>'Chart 1'!V38</f>
        <v>0</v>
      </c>
      <c r="G80" s="117">
        <f>'Chart 1'!W38</f>
        <v>0</v>
      </c>
      <c r="H80" s="84">
        <f>'Chart 1'!X38</f>
        <v>0</v>
      </c>
      <c r="I80" s="84">
        <f>'Chart 1'!Y38</f>
        <v>0</v>
      </c>
      <c r="J80" s="84">
        <f>'Chart 1'!Z38</f>
        <v>0</v>
      </c>
      <c r="K80" s="2" cm="1">
        <f t="array" aca="1" ref="K80" ca="1">IF(B80=0,0,INDIRECT("MRN_"&amp;A80))</f>
        <v>0</v>
      </c>
      <c r="L80" s="2">
        <f t="shared" si="167"/>
        <v>0</v>
      </c>
      <c r="M80" s="2" t="str">
        <f t="shared" si="168"/>
        <v>No</v>
      </c>
      <c r="N80" s="2" t="str">
        <f t="shared" si="169"/>
        <v>No</v>
      </c>
      <c r="O80" s="2" t="str" cm="1">
        <f t="array" aca="1" ref="O80" ca="1">IF(OR(INDIRECT("MRN_"&amp;A80)="N/A",B80=0),"No","Yes")</f>
        <v>No</v>
      </c>
    </row>
    <row r="81" spans="1:15" x14ac:dyDescent="0.25">
      <c r="A81" s="22">
        <v>2</v>
      </c>
      <c r="B81" s="84">
        <f>'Chart 2'!R9</f>
        <v>0</v>
      </c>
      <c r="C81" s="84">
        <f>'Chart 2'!S9</f>
        <v>0</v>
      </c>
      <c r="D81" s="84">
        <f>'Chart 2'!T9</f>
        <v>0</v>
      </c>
      <c r="E81" s="84">
        <f>'Chart 2'!U9</f>
        <v>0</v>
      </c>
      <c r="F81" s="85">
        <f>'Chart 2'!V9</f>
        <v>0</v>
      </c>
      <c r="G81" s="117">
        <f>'Chart 2'!W9</f>
        <v>0</v>
      </c>
      <c r="H81" s="84">
        <f>'Chart 2'!X9</f>
        <v>0</v>
      </c>
      <c r="I81" s="84">
        <f>'Chart 2'!Y9</f>
        <v>0</v>
      </c>
      <c r="J81" s="84">
        <f>'Chart 2'!Z9</f>
        <v>0</v>
      </c>
      <c r="K81" s="2" cm="1">
        <f t="array" aca="1" ref="K81" ca="1">IF(B81=0,0,INDIRECT("MRN_"&amp;A81))</f>
        <v>0</v>
      </c>
      <c r="L81" s="2">
        <f t="shared" si="166"/>
        <v>0</v>
      </c>
      <c r="M81" s="2" t="str">
        <f t="shared" ref="M81:M111" si="170">IF(I81=0,"No","Yes")</f>
        <v>No</v>
      </c>
      <c r="N81" s="2" t="str">
        <f t="shared" ref="N81:N111" si="171">IF(H81=0,"No","Yes")</f>
        <v>No</v>
      </c>
      <c r="O81" s="2" t="str" cm="1">
        <f t="array" aca="1" ref="O81" ca="1">IF(OR(INDIRECT("MRN_"&amp;A81)="N/A",B81=0),"No","Yes")</f>
        <v>No</v>
      </c>
    </row>
    <row r="82" spans="1:15" x14ac:dyDescent="0.25">
      <c r="A82" s="22">
        <v>2</v>
      </c>
      <c r="B82" s="84">
        <f>'Chart 2'!R10</f>
        <v>0</v>
      </c>
      <c r="C82" s="84">
        <f>'Chart 2'!S10</f>
        <v>0</v>
      </c>
      <c r="D82" s="84">
        <f>'Chart 2'!T10</f>
        <v>0</v>
      </c>
      <c r="E82" s="84">
        <f>'Chart 2'!U10</f>
        <v>0</v>
      </c>
      <c r="F82" s="85">
        <f>'Chart 2'!V10</f>
        <v>0</v>
      </c>
      <c r="G82" s="117">
        <f>'Chart 2'!W10</f>
        <v>0</v>
      </c>
      <c r="H82" s="84">
        <f>'Chart 2'!X10</f>
        <v>0</v>
      </c>
      <c r="I82" s="84">
        <f>'Chart 2'!Y10</f>
        <v>0</v>
      </c>
      <c r="J82" s="84">
        <f>'Chart 2'!Z10</f>
        <v>0</v>
      </c>
      <c r="K82" s="2" cm="1">
        <f t="array" aca="1" ref="K82" ca="1">IF(B82=0,0,INDIRECT("MRN_"&amp;A82))</f>
        <v>0</v>
      </c>
      <c r="L82" s="2">
        <f t="shared" ref="L82:L110" si="172">IF(B82=0,0,"Client_"&amp;A82)</f>
        <v>0</v>
      </c>
      <c r="M82" s="2" t="str">
        <f t="shared" ref="M82:M110" si="173">IF(I82=0,"No","Yes")</f>
        <v>No</v>
      </c>
      <c r="N82" s="2" t="str">
        <f t="shared" ref="N82:N110" si="174">IF(H82=0,"No","Yes")</f>
        <v>No</v>
      </c>
      <c r="O82" s="2" t="str" cm="1">
        <f t="array" aca="1" ref="O82" ca="1">IF(OR(INDIRECT("MRN_"&amp;A82)="N/A",B82=0),"No","Yes")</f>
        <v>No</v>
      </c>
    </row>
    <row r="83" spans="1:15" x14ac:dyDescent="0.25">
      <c r="A83" s="22">
        <v>2</v>
      </c>
      <c r="B83" s="84">
        <f>'Chart 2'!R11</f>
        <v>0</v>
      </c>
      <c r="C83" s="84">
        <f>'Chart 2'!S11</f>
        <v>0</v>
      </c>
      <c r="D83" s="84">
        <f>'Chart 2'!T11</f>
        <v>0</v>
      </c>
      <c r="E83" s="84">
        <f>'Chart 2'!U11</f>
        <v>0</v>
      </c>
      <c r="F83" s="85">
        <f>'Chart 2'!V11</f>
        <v>0</v>
      </c>
      <c r="G83" s="117">
        <f>'Chart 2'!W11</f>
        <v>0</v>
      </c>
      <c r="H83" s="84">
        <f>'Chart 2'!X11</f>
        <v>0</v>
      </c>
      <c r="I83" s="84">
        <f>'Chart 2'!Y11</f>
        <v>0</v>
      </c>
      <c r="J83" s="84">
        <f>'Chart 2'!Z11</f>
        <v>0</v>
      </c>
      <c r="K83" s="2" cm="1">
        <f t="array" aca="1" ref="K83" ca="1">IF(B83=0,0,INDIRECT("MRN_"&amp;A83))</f>
        <v>0</v>
      </c>
      <c r="L83" s="2">
        <f t="shared" si="172"/>
        <v>0</v>
      </c>
      <c r="M83" s="2" t="str">
        <f t="shared" si="173"/>
        <v>No</v>
      </c>
      <c r="N83" s="2" t="str">
        <f t="shared" si="174"/>
        <v>No</v>
      </c>
      <c r="O83" s="2" t="str" cm="1">
        <f t="array" aca="1" ref="O83" ca="1">IF(OR(INDIRECT("MRN_"&amp;A83)="N/A",B83=0),"No","Yes")</f>
        <v>No</v>
      </c>
    </row>
    <row r="84" spans="1:15" x14ac:dyDescent="0.25">
      <c r="A84" s="22">
        <v>2</v>
      </c>
      <c r="B84" s="84">
        <f>'Chart 2'!R12</f>
        <v>0</v>
      </c>
      <c r="C84" s="84">
        <f>'Chart 2'!S12</f>
        <v>0</v>
      </c>
      <c r="D84" s="84">
        <f>'Chart 2'!T12</f>
        <v>0</v>
      </c>
      <c r="E84" s="84">
        <f>'Chart 2'!U12</f>
        <v>0</v>
      </c>
      <c r="F84" s="85">
        <f>'Chart 2'!V12</f>
        <v>0</v>
      </c>
      <c r="G84" s="117">
        <f>'Chart 2'!W12</f>
        <v>0</v>
      </c>
      <c r="H84" s="84">
        <f>'Chart 2'!X12</f>
        <v>0</v>
      </c>
      <c r="I84" s="84">
        <f>'Chart 2'!Y12</f>
        <v>0</v>
      </c>
      <c r="J84" s="84">
        <f>'Chart 2'!Z12</f>
        <v>0</v>
      </c>
      <c r="K84" s="2" cm="1">
        <f t="array" aca="1" ref="K84" ca="1">IF(B84=0,0,INDIRECT("MRN_"&amp;A84))</f>
        <v>0</v>
      </c>
      <c r="L84" s="2">
        <f t="shared" si="172"/>
        <v>0</v>
      </c>
      <c r="M84" s="2" t="str">
        <f t="shared" si="173"/>
        <v>No</v>
      </c>
      <c r="N84" s="2" t="str">
        <f t="shared" si="174"/>
        <v>No</v>
      </c>
      <c r="O84" s="2" t="str" cm="1">
        <f t="array" aca="1" ref="O84" ca="1">IF(OR(INDIRECT("MRN_"&amp;A84)="N/A",B84=0),"No","Yes")</f>
        <v>No</v>
      </c>
    </row>
    <row r="85" spans="1:15" x14ac:dyDescent="0.25">
      <c r="A85" s="22">
        <v>2</v>
      </c>
      <c r="B85" s="84">
        <f>'Chart 2'!R13</f>
        <v>0</v>
      </c>
      <c r="C85" s="84">
        <f>'Chart 2'!S13</f>
        <v>0</v>
      </c>
      <c r="D85" s="84">
        <f>'Chart 2'!T13</f>
        <v>0</v>
      </c>
      <c r="E85" s="84">
        <f>'Chart 2'!U13</f>
        <v>0</v>
      </c>
      <c r="F85" s="85">
        <f>'Chart 2'!V13</f>
        <v>0</v>
      </c>
      <c r="G85" s="117">
        <f>'Chart 2'!W13</f>
        <v>0</v>
      </c>
      <c r="H85" s="84">
        <f>'Chart 2'!X13</f>
        <v>0</v>
      </c>
      <c r="I85" s="84">
        <f>'Chart 2'!Y13</f>
        <v>0</v>
      </c>
      <c r="J85" s="84">
        <f>'Chart 2'!Z13</f>
        <v>0</v>
      </c>
      <c r="K85" s="2" cm="1">
        <f t="array" aca="1" ref="K85" ca="1">IF(B85=0,0,INDIRECT("MRN_"&amp;A85))</f>
        <v>0</v>
      </c>
      <c r="L85" s="2">
        <f t="shared" si="172"/>
        <v>0</v>
      </c>
      <c r="M85" s="2" t="str">
        <f t="shared" si="173"/>
        <v>No</v>
      </c>
      <c r="N85" s="2" t="str">
        <f t="shared" si="174"/>
        <v>No</v>
      </c>
      <c r="O85" s="2" t="str" cm="1">
        <f t="array" aca="1" ref="O85" ca="1">IF(OR(INDIRECT("MRN_"&amp;A85)="N/A",B85=0),"No","Yes")</f>
        <v>No</v>
      </c>
    </row>
    <row r="86" spans="1:15" x14ac:dyDescent="0.25">
      <c r="A86" s="22">
        <v>2</v>
      </c>
      <c r="B86" s="84">
        <f>'Chart 2'!R14</f>
        <v>0</v>
      </c>
      <c r="C86" s="84">
        <f>'Chart 2'!S14</f>
        <v>0</v>
      </c>
      <c r="D86" s="84">
        <f>'Chart 2'!T14</f>
        <v>0</v>
      </c>
      <c r="E86" s="84">
        <f>'Chart 2'!U14</f>
        <v>0</v>
      </c>
      <c r="F86" s="85">
        <f>'Chart 2'!V14</f>
        <v>0</v>
      </c>
      <c r="G86" s="117">
        <f>'Chart 2'!W14</f>
        <v>0</v>
      </c>
      <c r="H86" s="84">
        <f>'Chart 2'!X14</f>
        <v>0</v>
      </c>
      <c r="I86" s="84">
        <f>'Chart 2'!Y14</f>
        <v>0</v>
      </c>
      <c r="J86" s="84">
        <f>'Chart 2'!Z14</f>
        <v>0</v>
      </c>
      <c r="K86" s="2" cm="1">
        <f t="array" aca="1" ref="K86" ca="1">IF(B86=0,0,INDIRECT("MRN_"&amp;A86))</f>
        <v>0</v>
      </c>
      <c r="L86" s="2">
        <f t="shared" si="172"/>
        <v>0</v>
      </c>
      <c r="M86" s="2" t="str">
        <f t="shared" si="173"/>
        <v>No</v>
      </c>
      <c r="N86" s="2" t="str">
        <f t="shared" si="174"/>
        <v>No</v>
      </c>
      <c r="O86" s="2" t="str" cm="1">
        <f t="array" aca="1" ref="O86" ca="1">IF(OR(INDIRECT("MRN_"&amp;A86)="N/A",B86=0),"No","Yes")</f>
        <v>No</v>
      </c>
    </row>
    <row r="87" spans="1:15" x14ac:dyDescent="0.25">
      <c r="A87" s="22">
        <v>2</v>
      </c>
      <c r="B87" s="84">
        <f>'Chart 2'!R15</f>
        <v>0</v>
      </c>
      <c r="C87" s="84">
        <f>'Chart 2'!S15</f>
        <v>0</v>
      </c>
      <c r="D87" s="84">
        <f>'Chart 2'!T15</f>
        <v>0</v>
      </c>
      <c r="E87" s="84">
        <f>'Chart 2'!U15</f>
        <v>0</v>
      </c>
      <c r="F87" s="85">
        <f>'Chart 2'!V15</f>
        <v>0</v>
      </c>
      <c r="G87" s="117">
        <f>'Chart 2'!W15</f>
        <v>0</v>
      </c>
      <c r="H87" s="84">
        <f>'Chart 2'!X15</f>
        <v>0</v>
      </c>
      <c r="I87" s="84">
        <f>'Chart 2'!Y15</f>
        <v>0</v>
      </c>
      <c r="J87" s="84">
        <f>'Chart 2'!Z15</f>
        <v>0</v>
      </c>
      <c r="K87" s="2" cm="1">
        <f t="array" aca="1" ref="K87" ca="1">IF(B87=0,0,INDIRECT("MRN_"&amp;A87))</f>
        <v>0</v>
      </c>
      <c r="L87" s="2">
        <f t="shared" si="172"/>
        <v>0</v>
      </c>
      <c r="M87" s="2" t="str">
        <f t="shared" si="173"/>
        <v>No</v>
      </c>
      <c r="N87" s="2" t="str">
        <f t="shared" si="174"/>
        <v>No</v>
      </c>
      <c r="O87" s="2" t="str" cm="1">
        <f t="array" aca="1" ref="O87" ca="1">IF(OR(INDIRECT("MRN_"&amp;A87)="N/A",B87=0),"No","Yes")</f>
        <v>No</v>
      </c>
    </row>
    <row r="88" spans="1:15" x14ac:dyDescent="0.25">
      <c r="A88" s="22">
        <v>2</v>
      </c>
      <c r="B88" s="84">
        <f>'Chart 2'!R16</f>
        <v>0</v>
      </c>
      <c r="C88" s="84">
        <f>'Chart 2'!S16</f>
        <v>0</v>
      </c>
      <c r="D88" s="84">
        <f>'Chart 2'!T16</f>
        <v>0</v>
      </c>
      <c r="E88" s="84">
        <f>'Chart 2'!U16</f>
        <v>0</v>
      </c>
      <c r="F88" s="85">
        <f>'Chart 2'!V16</f>
        <v>0</v>
      </c>
      <c r="G88" s="117">
        <f>'Chart 2'!W16</f>
        <v>0</v>
      </c>
      <c r="H88" s="84">
        <f>'Chart 2'!X16</f>
        <v>0</v>
      </c>
      <c r="I88" s="84">
        <f>'Chart 2'!Y16</f>
        <v>0</v>
      </c>
      <c r="J88" s="84">
        <f>'Chart 2'!Z16</f>
        <v>0</v>
      </c>
      <c r="K88" s="2" cm="1">
        <f t="array" aca="1" ref="K88" ca="1">IF(B88=0,0,INDIRECT("MRN_"&amp;A88))</f>
        <v>0</v>
      </c>
      <c r="L88" s="2">
        <f t="shared" si="172"/>
        <v>0</v>
      </c>
      <c r="M88" s="2" t="str">
        <f t="shared" si="173"/>
        <v>No</v>
      </c>
      <c r="N88" s="2" t="str">
        <f t="shared" si="174"/>
        <v>No</v>
      </c>
      <c r="O88" s="2" t="str" cm="1">
        <f t="array" aca="1" ref="O88" ca="1">IF(OR(INDIRECT("MRN_"&amp;A88)="N/A",B88=0),"No","Yes")</f>
        <v>No</v>
      </c>
    </row>
    <row r="89" spans="1:15" x14ac:dyDescent="0.25">
      <c r="A89" s="22">
        <v>2</v>
      </c>
      <c r="B89" s="84">
        <f>'Chart 2'!R17</f>
        <v>0</v>
      </c>
      <c r="C89" s="84">
        <f>'Chart 2'!S17</f>
        <v>0</v>
      </c>
      <c r="D89" s="84">
        <f>'Chart 2'!T17</f>
        <v>0</v>
      </c>
      <c r="E89" s="84">
        <f>'Chart 2'!U17</f>
        <v>0</v>
      </c>
      <c r="F89" s="85">
        <f>'Chart 2'!V17</f>
        <v>0</v>
      </c>
      <c r="G89" s="117">
        <f>'Chart 2'!W17</f>
        <v>0</v>
      </c>
      <c r="H89" s="84">
        <f>'Chart 2'!X17</f>
        <v>0</v>
      </c>
      <c r="I89" s="84">
        <f>'Chart 2'!Y17</f>
        <v>0</v>
      </c>
      <c r="J89" s="84">
        <f>'Chart 2'!Z17</f>
        <v>0</v>
      </c>
      <c r="K89" s="2" cm="1">
        <f t="array" aca="1" ref="K89" ca="1">IF(B89=0,0,INDIRECT("MRN_"&amp;A89))</f>
        <v>0</v>
      </c>
      <c r="L89" s="2">
        <f t="shared" si="172"/>
        <v>0</v>
      </c>
      <c r="M89" s="2" t="str">
        <f t="shared" si="173"/>
        <v>No</v>
      </c>
      <c r="N89" s="2" t="str">
        <f t="shared" si="174"/>
        <v>No</v>
      </c>
      <c r="O89" s="2" t="str" cm="1">
        <f t="array" aca="1" ref="O89" ca="1">IF(OR(INDIRECT("MRN_"&amp;A89)="N/A",B89=0),"No","Yes")</f>
        <v>No</v>
      </c>
    </row>
    <row r="90" spans="1:15" x14ac:dyDescent="0.25">
      <c r="A90" s="22">
        <v>2</v>
      </c>
      <c r="B90" s="84">
        <f>'Chart 2'!R18</f>
        <v>0</v>
      </c>
      <c r="C90" s="84">
        <f>'Chart 2'!S18</f>
        <v>0</v>
      </c>
      <c r="D90" s="84">
        <f>'Chart 2'!T18</f>
        <v>0</v>
      </c>
      <c r="E90" s="84">
        <f>'Chart 2'!U18</f>
        <v>0</v>
      </c>
      <c r="F90" s="85">
        <f>'Chart 2'!V18</f>
        <v>0</v>
      </c>
      <c r="G90" s="117">
        <f>'Chart 2'!W18</f>
        <v>0</v>
      </c>
      <c r="H90" s="84">
        <f>'Chart 2'!X18</f>
        <v>0</v>
      </c>
      <c r="I90" s="84">
        <f>'Chart 2'!Y18</f>
        <v>0</v>
      </c>
      <c r="J90" s="84">
        <f>'Chart 2'!Z18</f>
        <v>0</v>
      </c>
      <c r="K90" s="2" cm="1">
        <f t="array" aca="1" ref="K90" ca="1">IF(B90=0,0,INDIRECT("MRN_"&amp;A90))</f>
        <v>0</v>
      </c>
      <c r="L90" s="2">
        <f t="shared" si="172"/>
        <v>0</v>
      </c>
      <c r="M90" s="2" t="str">
        <f t="shared" si="173"/>
        <v>No</v>
      </c>
      <c r="N90" s="2" t="str">
        <f t="shared" si="174"/>
        <v>No</v>
      </c>
      <c r="O90" s="2" t="str" cm="1">
        <f t="array" aca="1" ref="O90" ca="1">IF(OR(INDIRECT("MRN_"&amp;A90)="N/A",B90=0),"No","Yes")</f>
        <v>No</v>
      </c>
    </row>
    <row r="91" spans="1:15" x14ac:dyDescent="0.25">
      <c r="A91" s="22">
        <v>2</v>
      </c>
      <c r="B91" s="84">
        <f>'Chart 2'!R19</f>
        <v>0</v>
      </c>
      <c r="C91" s="84">
        <f>'Chart 2'!S19</f>
        <v>0</v>
      </c>
      <c r="D91" s="84">
        <f>'Chart 2'!T19</f>
        <v>0</v>
      </c>
      <c r="E91" s="84">
        <f>'Chart 2'!U19</f>
        <v>0</v>
      </c>
      <c r="F91" s="85">
        <f>'Chart 2'!V19</f>
        <v>0</v>
      </c>
      <c r="G91" s="117">
        <f>'Chart 2'!W19</f>
        <v>0</v>
      </c>
      <c r="H91" s="84">
        <f>'Chart 2'!X19</f>
        <v>0</v>
      </c>
      <c r="I91" s="84">
        <f>'Chart 2'!Y19</f>
        <v>0</v>
      </c>
      <c r="J91" s="84">
        <f>'Chart 2'!Z19</f>
        <v>0</v>
      </c>
      <c r="K91" s="2" cm="1">
        <f t="array" aca="1" ref="K91" ca="1">IF(B91=0,0,INDIRECT("MRN_"&amp;A91))</f>
        <v>0</v>
      </c>
      <c r="L91" s="2">
        <f t="shared" si="172"/>
        <v>0</v>
      </c>
      <c r="M91" s="2" t="str">
        <f t="shared" si="173"/>
        <v>No</v>
      </c>
      <c r="N91" s="2" t="str">
        <f t="shared" si="174"/>
        <v>No</v>
      </c>
      <c r="O91" s="2" t="str" cm="1">
        <f t="array" aca="1" ref="O91" ca="1">IF(OR(INDIRECT("MRN_"&amp;A91)="N/A",B91=0),"No","Yes")</f>
        <v>No</v>
      </c>
    </row>
    <row r="92" spans="1:15" x14ac:dyDescent="0.25">
      <c r="A92" s="22">
        <v>2</v>
      </c>
      <c r="B92" s="84">
        <f>'Chart 2'!R20</f>
        <v>0</v>
      </c>
      <c r="C92" s="84">
        <f>'Chart 2'!S20</f>
        <v>0</v>
      </c>
      <c r="D92" s="84">
        <f>'Chart 2'!T20</f>
        <v>0</v>
      </c>
      <c r="E92" s="84">
        <f>'Chart 2'!U20</f>
        <v>0</v>
      </c>
      <c r="F92" s="85">
        <f>'Chart 2'!V20</f>
        <v>0</v>
      </c>
      <c r="G92" s="117">
        <f>'Chart 2'!W20</f>
        <v>0</v>
      </c>
      <c r="H92" s="84">
        <f>'Chart 2'!X20</f>
        <v>0</v>
      </c>
      <c r="I92" s="84">
        <f>'Chart 2'!Y20</f>
        <v>0</v>
      </c>
      <c r="J92" s="84">
        <f>'Chart 2'!Z20</f>
        <v>0</v>
      </c>
      <c r="K92" s="2" cm="1">
        <f t="array" aca="1" ref="K92" ca="1">IF(B92=0,0,INDIRECT("MRN_"&amp;A92))</f>
        <v>0</v>
      </c>
      <c r="L92" s="2">
        <f t="shared" si="172"/>
        <v>0</v>
      </c>
      <c r="M92" s="2" t="str">
        <f t="shared" si="173"/>
        <v>No</v>
      </c>
      <c r="N92" s="2" t="str">
        <f t="shared" si="174"/>
        <v>No</v>
      </c>
      <c r="O92" s="2" t="str" cm="1">
        <f t="array" aca="1" ref="O92" ca="1">IF(OR(INDIRECT("MRN_"&amp;A92)="N/A",B92=0),"No","Yes")</f>
        <v>No</v>
      </c>
    </row>
    <row r="93" spans="1:15" x14ac:dyDescent="0.25">
      <c r="A93" s="22">
        <v>2</v>
      </c>
      <c r="B93" s="84">
        <f>'Chart 2'!R21</f>
        <v>0</v>
      </c>
      <c r="C93" s="84">
        <f>'Chart 2'!S21</f>
        <v>0</v>
      </c>
      <c r="D93" s="84">
        <f>'Chart 2'!T21</f>
        <v>0</v>
      </c>
      <c r="E93" s="84">
        <f>'Chart 2'!U21</f>
        <v>0</v>
      </c>
      <c r="F93" s="85">
        <f>'Chart 2'!V21</f>
        <v>0</v>
      </c>
      <c r="G93" s="117">
        <f>'Chart 2'!W21</f>
        <v>0</v>
      </c>
      <c r="H93" s="84">
        <f>'Chart 2'!X21</f>
        <v>0</v>
      </c>
      <c r="I93" s="84">
        <f>'Chart 2'!Y21</f>
        <v>0</v>
      </c>
      <c r="J93" s="84">
        <f>'Chart 2'!Z21</f>
        <v>0</v>
      </c>
      <c r="K93" s="2" cm="1">
        <f t="array" aca="1" ref="K93" ca="1">IF(B93=0,0,INDIRECT("MRN_"&amp;A93))</f>
        <v>0</v>
      </c>
      <c r="L93" s="2">
        <f t="shared" si="172"/>
        <v>0</v>
      </c>
      <c r="M93" s="2" t="str">
        <f t="shared" si="173"/>
        <v>No</v>
      </c>
      <c r="N93" s="2" t="str">
        <f t="shared" si="174"/>
        <v>No</v>
      </c>
      <c r="O93" s="2" t="str" cm="1">
        <f t="array" aca="1" ref="O93" ca="1">IF(OR(INDIRECT("MRN_"&amp;A93)="N/A",B93=0),"No","Yes")</f>
        <v>No</v>
      </c>
    </row>
    <row r="94" spans="1:15" x14ac:dyDescent="0.25">
      <c r="A94" s="22">
        <v>2</v>
      </c>
      <c r="B94" s="84">
        <f>'Chart 2'!R22</f>
        <v>0</v>
      </c>
      <c r="C94" s="84">
        <f>'Chart 2'!S22</f>
        <v>0</v>
      </c>
      <c r="D94" s="84">
        <f>'Chart 2'!T22</f>
        <v>0</v>
      </c>
      <c r="E94" s="84">
        <f>'Chart 2'!U22</f>
        <v>0</v>
      </c>
      <c r="F94" s="85">
        <f>'Chart 2'!V22</f>
        <v>0</v>
      </c>
      <c r="G94" s="117">
        <f>'Chart 2'!W22</f>
        <v>0</v>
      </c>
      <c r="H94" s="84">
        <f>'Chart 2'!X22</f>
        <v>0</v>
      </c>
      <c r="I94" s="84">
        <f>'Chart 2'!Y22</f>
        <v>0</v>
      </c>
      <c r="J94" s="84">
        <f>'Chart 2'!Z22</f>
        <v>0</v>
      </c>
      <c r="K94" s="2" cm="1">
        <f t="array" aca="1" ref="K94" ca="1">IF(B94=0,0,INDIRECT("MRN_"&amp;A94))</f>
        <v>0</v>
      </c>
      <c r="L94" s="2">
        <f t="shared" si="172"/>
        <v>0</v>
      </c>
      <c r="M94" s="2" t="str">
        <f t="shared" si="173"/>
        <v>No</v>
      </c>
      <c r="N94" s="2" t="str">
        <f t="shared" si="174"/>
        <v>No</v>
      </c>
      <c r="O94" s="2" t="str" cm="1">
        <f t="array" aca="1" ref="O94" ca="1">IF(OR(INDIRECT("MRN_"&amp;A94)="N/A",B94=0),"No","Yes")</f>
        <v>No</v>
      </c>
    </row>
    <row r="95" spans="1:15" x14ac:dyDescent="0.25">
      <c r="A95" s="22">
        <v>2</v>
      </c>
      <c r="B95" s="84">
        <f>'Chart 2'!R23</f>
        <v>0</v>
      </c>
      <c r="C95" s="84">
        <f>'Chart 2'!S23</f>
        <v>0</v>
      </c>
      <c r="D95" s="84">
        <f>'Chart 2'!T23</f>
        <v>0</v>
      </c>
      <c r="E95" s="84">
        <f>'Chart 2'!U23</f>
        <v>0</v>
      </c>
      <c r="F95" s="85">
        <f>'Chart 2'!V23</f>
        <v>0</v>
      </c>
      <c r="G95" s="117">
        <f>'Chart 2'!W23</f>
        <v>0</v>
      </c>
      <c r="H95" s="84">
        <f>'Chart 2'!X23</f>
        <v>0</v>
      </c>
      <c r="I95" s="84">
        <f>'Chart 2'!Y23</f>
        <v>0</v>
      </c>
      <c r="J95" s="84">
        <f>'Chart 2'!Z23</f>
        <v>0</v>
      </c>
      <c r="K95" s="2" cm="1">
        <f t="array" aca="1" ref="K95" ca="1">IF(B95=0,0,INDIRECT("MRN_"&amp;A95))</f>
        <v>0</v>
      </c>
      <c r="L95" s="2">
        <f t="shared" si="172"/>
        <v>0</v>
      </c>
      <c r="M95" s="2" t="str">
        <f t="shared" si="173"/>
        <v>No</v>
      </c>
      <c r="N95" s="2" t="str">
        <f t="shared" si="174"/>
        <v>No</v>
      </c>
      <c r="O95" s="2" t="str" cm="1">
        <f t="array" aca="1" ref="O95" ca="1">IF(OR(INDIRECT("MRN_"&amp;A95)="N/A",B95=0),"No","Yes")</f>
        <v>No</v>
      </c>
    </row>
    <row r="96" spans="1:15" x14ac:dyDescent="0.25">
      <c r="A96" s="22">
        <v>2</v>
      </c>
      <c r="B96" s="84">
        <f>'Chart 2'!R24</f>
        <v>0</v>
      </c>
      <c r="C96" s="84">
        <f>'Chart 2'!S24</f>
        <v>0</v>
      </c>
      <c r="D96" s="84">
        <f>'Chart 2'!T24</f>
        <v>0</v>
      </c>
      <c r="E96" s="84">
        <f>'Chart 2'!U24</f>
        <v>0</v>
      </c>
      <c r="F96" s="85">
        <f>'Chart 2'!V24</f>
        <v>0</v>
      </c>
      <c r="G96" s="117">
        <f>'Chart 2'!W24</f>
        <v>0</v>
      </c>
      <c r="H96" s="84">
        <f>'Chart 2'!X24</f>
        <v>0</v>
      </c>
      <c r="I96" s="84">
        <f>'Chart 2'!Y24</f>
        <v>0</v>
      </c>
      <c r="J96" s="84">
        <f>'Chart 2'!Z24</f>
        <v>0</v>
      </c>
      <c r="K96" s="2" cm="1">
        <f t="array" aca="1" ref="K96" ca="1">IF(B96=0,0,INDIRECT("MRN_"&amp;A96))</f>
        <v>0</v>
      </c>
      <c r="L96" s="2">
        <f t="shared" si="172"/>
        <v>0</v>
      </c>
      <c r="M96" s="2" t="str">
        <f t="shared" si="173"/>
        <v>No</v>
      </c>
      <c r="N96" s="2" t="str">
        <f t="shared" si="174"/>
        <v>No</v>
      </c>
      <c r="O96" s="2" t="str" cm="1">
        <f t="array" aca="1" ref="O96" ca="1">IF(OR(INDIRECT("MRN_"&amp;A96)="N/A",B96=0),"No","Yes")</f>
        <v>No</v>
      </c>
    </row>
    <row r="97" spans="1:15" x14ac:dyDescent="0.25">
      <c r="A97" s="22">
        <v>2</v>
      </c>
      <c r="B97" s="84">
        <f>'Chart 2'!R25</f>
        <v>0</v>
      </c>
      <c r="C97" s="84">
        <f>'Chart 2'!S25</f>
        <v>0</v>
      </c>
      <c r="D97" s="84">
        <f>'Chart 2'!T25</f>
        <v>0</v>
      </c>
      <c r="E97" s="84">
        <f>'Chart 2'!U25</f>
        <v>0</v>
      </c>
      <c r="F97" s="85">
        <f>'Chart 2'!V25</f>
        <v>0</v>
      </c>
      <c r="G97" s="117">
        <f>'Chart 2'!W25</f>
        <v>0</v>
      </c>
      <c r="H97" s="84">
        <f>'Chart 2'!X25</f>
        <v>0</v>
      </c>
      <c r="I97" s="84">
        <f>'Chart 2'!Y25</f>
        <v>0</v>
      </c>
      <c r="J97" s="84">
        <f>'Chart 2'!Z25</f>
        <v>0</v>
      </c>
      <c r="K97" s="2" cm="1">
        <f t="array" aca="1" ref="K97" ca="1">IF(B97=0,0,INDIRECT("MRN_"&amp;A97))</f>
        <v>0</v>
      </c>
      <c r="L97" s="2">
        <f t="shared" si="172"/>
        <v>0</v>
      </c>
      <c r="M97" s="2" t="str">
        <f t="shared" si="173"/>
        <v>No</v>
      </c>
      <c r="N97" s="2" t="str">
        <f t="shared" si="174"/>
        <v>No</v>
      </c>
      <c r="O97" s="2" t="str" cm="1">
        <f t="array" aca="1" ref="O97" ca="1">IF(OR(INDIRECT("MRN_"&amp;A97)="N/A",B97=0),"No","Yes")</f>
        <v>No</v>
      </c>
    </row>
    <row r="98" spans="1:15" x14ac:dyDescent="0.25">
      <c r="A98" s="22">
        <v>2</v>
      </c>
      <c r="B98" s="84">
        <f>'Chart 2'!R26</f>
        <v>0</v>
      </c>
      <c r="C98" s="84">
        <f>'Chart 2'!S26</f>
        <v>0</v>
      </c>
      <c r="D98" s="84">
        <f>'Chart 2'!T26</f>
        <v>0</v>
      </c>
      <c r="E98" s="84">
        <f>'Chart 2'!U26</f>
        <v>0</v>
      </c>
      <c r="F98" s="85">
        <f>'Chart 2'!V26</f>
        <v>0</v>
      </c>
      <c r="G98" s="117">
        <f>'Chart 2'!W26</f>
        <v>0</v>
      </c>
      <c r="H98" s="84">
        <f>'Chart 2'!X26</f>
        <v>0</v>
      </c>
      <c r="I98" s="84">
        <f>'Chart 2'!Y26</f>
        <v>0</v>
      </c>
      <c r="J98" s="84">
        <f>'Chart 2'!Z26</f>
        <v>0</v>
      </c>
      <c r="K98" s="2" cm="1">
        <f t="array" aca="1" ref="K98" ca="1">IF(B98=0,0,INDIRECT("MRN_"&amp;A98))</f>
        <v>0</v>
      </c>
      <c r="L98" s="2">
        <f t="shared" si="172"/>
        <v>0</v>
      </c>
      <c r="M98" s="2" t="str">
        <f t="shared" si="173"/>
        <v>No</v>
      </c>
      <c r="N98" s="2" t="str">
        <f t="shared" si="174"/>
        <v>No</v>
      </c>
      <c r="O98" s="2" t="str" cm="1">
        <f t="array" aca="1" ref="O98" ca="1">IF(OR(INDIRECT("MRN_"&amp;A98)="N/A",B98=0),"No","Yes")</f>
        <v>No</v>
      </c>
    </row>
    <row r="99" spans="1:15" x14ac:dyDescent="0.25">
      <c r="A99" s="22">
        <v>2</v>
      </c>
      <c r="B99" s="84">
        <f>'Chart 2'!R27</f>
        <v>0</v>
      </c>
      <c r="C99" s="84">
        <f>'Chart 2'!S27</f>
        <v>0</v>
      </c>
      <c r="D99" s="84">
        <f>'Chart 2'!T27</f>
        <v>0</v>
      </c>
      <c r="E99" s="84">
        <f>'Chart 2'!U27</f>
        <v>0</v>
      </c>
      <c r="F99" s="85">
        <f>'Chart 2'!V27</f>
        <v>0</v>
      </c>
      <c r="G99" s="117">
        <f>'Chart 2'!W27</f>
        <v>0</v>
      </c>
      <c r="H99" s="84">
        <f>'Chart 2'!X27</f>
        <v>0</v>
      </c>
      <c r="I99" s="84">
        <f>'Chart 2'!Y27</f>
        <v>0</v>
      </c>
      <c r="J99" s="84">
        <f>'Chart 2'!Z27</f>
        <v>0</v>
      </c>
      <c r="K99" s="2" cm="1">
        <f t="array" aca="1" ref="K99" ca="1">IF(B99=0,0,INDIRECT("MRN_"&amp;A99))</f>
        <v>0</v>
      </c>
      <c r="L99" s="2">
        <f t="shared" si="172"/>
        <v>0</v>
      </c>
      <c r="M99" s="2" t="str">
        <f t="shared" si="173"/>
        <v>No</v>
      </c>
      <c r="N99" s="2" t="str">
        <f t="shared" si="174"/>
        <v>No</v>
      </c>
      <c r="O99" s="2" t="str" cm="1">
        <f t="array" aca="1" ref="O99" ca="1">IF(OR(INDIRECT("MRN_"&amp;A99)="N/A",B99=0),"No","Yes")</f>
        <v>No</v>
      </c>
    </row>
    <row r="100" spans="1:15" x14ac:dyDescent="0.25">
      <c r="A100" s="22">
        <v>2</v>
      </c>
      <c r="B100" s="84">
        <f>'Chart 2'!R28</f>
        <v>0</v>
      </c>
      <c r="C100" s="84">
        <f>'Chart 2'!S28</f>
        <v>0</v>
      </c>
      <c r="D100" s="84">
        <f>'Chart 2'!T28</f>
        <v>0</v>
      </c>
      <c r="E100" s="84">
        <f>'Chart 2'!U28</f>
        <v>0</v>
      </c>
      <c r="F100" s="85">
        <f>'Chart 2'!V28</f>
        <v>0</v>
      </c>
      <c r="G100" s="117">
        <f>'Chart 2'!W28</f>
        <v>0</v>
      </c>
      <c r="H100" s="84">
        <f>'Chart 2'!X28</f>
        <v>0</v>
      </c>
      <c r="I100" s="84">
        <f>'Chart 2'!Y28</f>
        <v>0</v>
      </c>
      <c r="J100" s="84">
        <f>'Chart 2'!Z28</f>
        <v>0</v>
      </c>
      <c r="K100" s="2" cm="1">
        <f t="array" aca="1" ref="K100" ca="1">IF(B100=0,0,INDIRECT("MRN_"&amp;A100))</f>
        <v>0</v>
      </c>
      <c r="L100" s="2">
        <f t="shared" si="172"/>
        <v>0</v>
      </c>
      <c r="M100" s="2" t="str">
        <f t="shared" si="173"/>
        <v>No</v>
      </c>
      <c r="N100" s="2" t="str">
        <f t="shared" si="174"/>
        <v>No</v>
      </c>
      <c r="O100" s="2" t="str" cm="1">
        <f t="array" aca="1" ref="O100" ca="1">IF(OR(INDIRECT("MRN_"&amp;A100)="N/A",B100=0),"No","Yes")</f>
        <v>No</v>
      </c>
    </row>
    <row r="101" spans="1:15" x14ac:dyDescent="0.25">
      <c r="A101" s="22">
        <v>2</v>
      </c>
      <c r="B101" s="84">
        <f>'Chart 2'!R29</f>
        <v>0</v>
      </c>
      <c r="C101" s="84">
        <f>'Chart 2'!S29</f>
        <v>0</v>
      </c>
      <c r="D101" s="84">
        <f>'Chart 2'!T29</f>
        <v>0</v>
      </c>
      <c r="E101" s="84">
        <f>'Chart 2'!U29</f>
        <v>0</v>
      </c>
      <c r="F101" s="85">
        <f>'Chart 2'!V29</f>
        <v>0</v>
      </c>
      <c r="G101" s="117">
        <f>'Chart 2'!W29</f>
        <v>0</v>
      </c>
      <c r="H101" s="84">
        <f>'Chart 2'!X29</f>
        <v>0</v>
      </c>
      <c r="I101" s="84">
        <f>'Chart 2'!Y29</f>
        <v>0</v>
      </c>
      <c r="J101" s="84">
        <f>'Chart 2'!Z29</f>
        <v>0</v>
      </c>
      <c r="K101" s="2" cm="1">
        <f t="array" aca="1" ref="K101" ca="1">IF(B101=0,0,INDIRECT("MRN_"&amp;A101))</f>
        <v>0</v>
      </c>
      <c r="L101" s="2">
        <f t="shared" si="172"/>
        <v>0</v>
      </c>
      <c r="M101" s="2" t="str">
        <f t="shared" si="173"/>
        <v>No</v>
      </c>
      <c r="N101" s="2" t="str">
        <f t="shared" si="174"/>
        <v>No</v>
      </c>
      <c r="O101" s="2" t="str" cm="1">
        <f t="array" aca="1" ref="O101" ca="1">IF(OR(INDIRECT("MRN_"&amp;A101)="N/A",B101=0),"No","Yes")</f>
        <v>No</v>
      </c>
    </row>
    <row r="102" spans="1:15" x14ac:dyDescent="0.25">
      <c r="A102" s="22">
        <v>2</v>
      </c>
      <c r="B102" s="84">
        <f>'Chart 2'!R30</f>
        <v>0</v>
      </c>
      <c r="C102" s="84">
        <f>'Chart 2'!S30</f>
        <v>0</v>
      </c>
      <c r="D102" s="84">
        <f>'Chart 2'!T30</f>
        <v>0</v>
      </c>
      <c r="E102" s="84">
        <f>'Chart 2'!U30</f>
        <v>0</v>
      </c>
      <c r="F102" s="85">
        <f>'Chart 2'!V30</f>
        <v>0</v>
      </c>
      <c r="G102" s="117">
        <f>'Chart 2'!W30</f>
        <v>0</v>
      </c>
      <c r="H102" s="84">
        <f>'Chart 2'!X30</f>
        <v>0</v>
      </c>
      <c r="I102" s="84">
        <f>'Chart 2'!Y30</f>
        <v>0</v>
      </c>
      <c r="J102" s="84">
        <f>'Chart 2'!Z30</f>
        <v>0</v>
      </c>
      <c r="K102" s="2" cm="1">
        <f t="array" aca="1" ref="K102" ca="1">IF(B102=0,0,INDIRECT("MRN_"&amp;A102))</f>
        <v>0</v>
      </c>
      <c r="L102" s="2">
        <f t="shared" si="172"/>
        <v>0</v>
      </c>
      <c r="M102" s="2" t="str">
        <f t="shared" si="173"/>
        <v>No</v>
      </c>
      <c r="N102" s="2" t="str">
        <f t="shared" si="174"/>
        <v>No</v>
      </c>
      <c r="O102" s="2" t="str" cm="1">
        <f t="array" aca="1" ref="O102" ca="1">IF(OR(INDIRECT("MRN_"&amp;A102)="N/A",B102=0),"No","Yes")</f>
        <v>No</v>
      </c>
    </row>
    <row r="103" spans="1:15" x14ac:dyDescent="0.25">
      <c r="A103" s="22">
        <v>2</v>
      </c>
      <c r="B103" s="84">
        <f>'Chart 2'!R31</f>
        <v>0</v>
      </c>
      <c r="C103" s="84">
        <f>'Chart 2'!S31</f>
        <v>0</v>
      </c>
      <c r="D103" s="84">
        <f>'Chart 2'!T31</f>
        <v>0</v>
      </c>
      <c r="E103" s="84">
        <f>'Chart 2'!U31</f>
        <v>0</v>
      </c>
      <c r="F103" s="85">
        <f>'Chart 2'!V31</f>
        <v>0</v>
      </c>
      <c r="G103" s="117">
        <f>'Chart 2'!W31</f>
        <v>0</v>
      </c>
      <c r="H103" s="84">
        <f>'Chart 2'!X31</f>
        <v>0</v>
      </c>
      <c r="I103" s="84">
        <f>'Chart 2'!Y31</f>
        <v>0</v>
      </c>
      <c r="J103" s="84">
        <f>'Chart 2'!Z31</f>
        <v>0</v>
      </c>
      <c r="K103" s="2" cm="1">
        <f t="array" aca="1" ref="K103" ca="1">IF(B103=0,0,INDIRECT("MRN_"&amp;A103))</f>
        <v>0</v>
      </c>
      <c r="L103" s="2">
        <f t="shared" si="172"/>
        <v>0</v>
      </c>
      <c r="M103" s="2" t="str">
        <f t="shared" si="173"/>
        <v>No</v>
      </c>
      <c r="N103" s="2" t="str">
        <f t="shared" si="174"/>
        <v>No</v>
      </c>
      <c r="O103" s="2" t="str" cm="1">
        <f t="array" aca="1" ref="O103" ca="1">IF(OR(INDIRECT("MRN_"&amp;A103)="N/A",B103=0),"No","Yes")</f>
        <v>No</v>
      </c>
    </row>
    <row r="104" spans="1:15" x14ac:dyDescent="0.25">
      <c r="A104" s="22">
        <v>2</v>
      </c>
      <c r="B104" s="84">
        <f>'Chart 2'!R32</f>
        <v>0</v>
      </c>
      <c r="C104" s="84">
        <f>'Chart 2'!S32</f>
        <v>0</v>
      </c>
      <c r="D104" s="84">
        <f>'Chart 2'!T32</f>
        <v>0</v>
      </c>
      <c r="E104" s="84">
        <f>'Chart 2'!U32</f>
        <v>0</v>
      </c>
      <c r="F104" s="85">
        <f>'Chart 2'!V32</f>
        <v>0</v>
      </c>
      <c r="G104" s="117">
        <f>'Chart 2'!W32</f>
        <v>0</v>
      </c>
      <c r="H104" s="84">
        <f>'Chart 2'!X32</f>
        <v>0</v>
      </c>
      <c r="I104" s="84">
        <f>'Chart 2'!Y32</f>
        <v>0</v>
      </c>
      <c r="J104" s="84">
        <f>'Chart 2'!Z32</f>
        <v>0</v>
      </c>
      <c r="K104" s="2" cm="1">
        <f t="array" aca="1" ref="K104" ca="1">IF(B104=0,0,INDIRECT("MRN_"&amp;A104))</f>
        <v>0</v>
      </c>
      <c r="L104" s="2">
        <f t="shared" si="172"/>
        <v>0</v>
      </c>
      <c r="M104" s="2" t="str">
        <f t="shared" si="173"/>
        <v>No</v>
      </c>
      <c r="N104" s="2" t="str">
        <f t="shared" si="174"/>
        <v>No</v>
      </c>
      <c r="O104" s="2" t="str" cm="1">
        <f t="array" aca="1" ref="O104" ca="1">IF(OR(INDIRECT("MRN_"&amp;A104)="N/A",B104=0),"No","Yes")</f>
        <v>No</v>
      </c>
    </row>
    <row r="105" spans="1:15" x14ac:dyDescent="0.25">
      <c r="A105" s="22">
        <v>2</v>
      </c>
      <c r="B105" s="84">
        <f>'Chart 2'!R33</f>
        <v>0</v>
      </c>
      <c r="C105" s="84">
        <f>'Chart 2'!S33</f>
        <v>0</v>
      </c>
      <c r="D105" s="84">
        <f>'Chart 2'!T33</f>
        <v>0</v>
      </c>
      <c r="E105" s="84">
        <f>'Chart 2'!U33</f>
        <v>0</v>
      </c>
      <c r="F105" s="85">
        <f>'Chart 2'!V33</f>
        <v>0</v>
      </c>
      <c r="G105" s="117">
        <f>'Chart 2'!W33</f>
        <v>0</v>
      </c>
      <c r="H105" s="84">
        <f>'Chart 2'!X33</f>
        <v>0</v>
      </c>
      <c r="I105" s="84">
        <f>'Chart 2'!Y33</f>
        <v>0</v>
      </c>
      <c r="J105" s="84">
        <f>'Chart 2'!Z33</f>
        <v>0</v>
      </c>
      <c r="K105" s="2" cm="1">
        <f t="array" aca="1" ref="K105" ca="1">IF(B105=0,0,INDIRECT("MRN_"&amp;A105))</f>
        <v>0</v>
      </c>
      <c r="L105" s="2">
        <f t="shared" si="172"/>
        <v>0</v>
      </c>
      <c r="M105" s="2" t="str">
        <f t="shared" si="173"/>
        <v>No</v>
      </c>
      <c r="N105" s="2" t="str">
        <f t="shared" si="174"/>
        <v>No</v>
      </c>
      <c r="O105" s="2" t="str" cm="1">
        <f t="array" aca="1" ref="O105" ca="1">IF(OR(INDIRECT("MRN_"&amp;A105)="N/A",B105=0),"No","Yes")</f>
        <v>No</v>
      </c>
    </row>
    <row r="106" spans="1:15" x14ac:dyDescent="0.25">
      <c r="A106" s="22">
        <v>2</v>
      </c>
      <c r="B106" s="84">
        <f>'Chart 2'!R34</f>
        <v>0</v>
      </c>
      <c r="C106" s="84">
        <f>'Chart 2'!S34</f>
        <v>0</v>
      </c>
      <c r="D106" s="84">
        <f>'Chart 2'!T34</f>
        <v>0</v>
      </c>
      <c r="E106" s="84">
        <f>'Chart 2'!U34</f>
        <v>0</v>
      </c>
      <c r="F106" s="85">
        <f>'Chart 2'!V34</f>
        <v>0</v>
      </c>
      <c r="G106" s="117">
        <f>'Chart 2'!W34</f>
        <v>0</v>
      </c>
      <c r="H106" s="84">
        <f>'Chart 2'!X34</f>
        <v>0</v>
      </c>
      <c r="I106" s="84">
        <f>'Chart 2'!Y34</f>
        <v>0</v>
      </c>
      <c r="J106" s="84">
        <f>'Chart 2'!Z34</f>
        <v>0</v>
      </c>
      <c r="K106" s="2" cm="1">
        <f t="array" aca="1" ref="K106" ca="1">IF(B106=0,0,INDIRECT("MRN_"&amp;A106))</f>
        <v>0</v>
      </c>
      <c r="L106" s="2">
        <f t="shared" si="172"/>
        <v>0</v>
      </c>
      <c r="M106" s="2" t="str">
        <f t="shared" si="173"/>
        <v>No</v>
      </c>
      <c r="N106" s="2" t="str">
        <f t="shared" si="174"/>
        <v>No</v>
      </c>
      <c r="O106" s="2" t="str" cm="1">
        <f t="array" aca="1" ref="O106" ca="1">IF(OR(INDIRECT("MRN_"&amp;A106)="N/A",B106=0),"No","Yes")</f>
        <v>No</v>
      </c>
    </row>
    <row r="107" spans="1:15" x14ac:dyDescent="0.25">
      <c r="A107" s="22">
        <v>2</v>
      </c>
      <c r="B107" s="84">
        <f>'Chart 2'!R35</f>
        <v>0</v>
      </c>
      <c r="C107" s="84">
        <f>'Chart 2'!S35</f>
        <v>0</v>
      </c>
      <c r="D107" s="84">
        <f>'Chart 2'!T35</f>
        <v>0</v>
      </c>
      <c r="E107" s="84">
        <f>'Chart 2'!U35</f>
        <v>0</v>
      </c>
      <c r="F107" s="85">
        <f>'Chart 2'!V35</f>
        <v>0</v>
      </c>
      <c r="G107" s="117">
        <f>'Chart 2'!W35</f>
        <v>0</v>
      </c>
      <c r="H107" s="84">
        <f>'Chart 2'!X35</f>
        <v>0</v>
      </c>
      <c r="I107" s="84">
        <f>'Chart 2'!Y35</f>
        <v>0</v>
      </c>
      <c r="J107" s="84">
        <f>'Chart 2'!Z35</f>
        <v>0</v>
      </c>
      <c r="K107" s="2" cm="1">
        <f t="array" aca="1" ref="K107" ca="1">IF(B107=0,0,INDIRECT("MRN_"&amp;A107))</f>
        <v>0</v>
      </c>
      <c r="L107" s="2">
        <f t="shared" si="172"/>
        <v>0</v>
      </c>
      <c r="M107" s="2" t="str">
        <f t="shared" si="173"/>
        <v>No</v>
      </c>
      <c r="N107" s="2" t="str">
        <f t="shared" si="174"/>
        <v>No</v>
      </c>
      <c r="O107" s="2" t="str" cm="1">
        <f t="array" aca="1" ref="O107" ca="1">IF(OR(INDIRECT("MRN_"&amp;A107)="N/A",B107=0),"No","Yes")</f>
        <v>No</v>
      </c>
    </row>
    <row r="108" spans="1:15" x14ac:dyDescent="0.25">
      <c r="A108" s="22">
        <v>2</v>
      </c>
      <c r="B108" s="84">
        <f>'Chart 2'!R36</f>
        <v>0</v>
      </c>
      <c r="C108" s="84">
        <f>'Chart 2'!S36</f>
        <v>0</v>
      </c>
      <c r="D108" s="84">
        <f>'Chart 2'!T36</f>
        <v>0</v>
      </c>
      <c r="E108" s="84">
        <f>'Chart 2'!U36</f>
        <v>0</v>
      </c>
      <c r="F108" s="85">
        <f>'Chart 2'!V36</f>
        <v>0</v>
      </c>
      <c r="G108" s="117">
        <f>'Chart 2'!W36</f>
        <v>0</v>
      </c>
      <c r="H108" s="84">
        <f>'Chart 2'!X36</f>
        <v>0</v>
      </c>
      <c r="I108" s="84">
        <f>'Chart 2'!Y36</f>
        <v>0</v>
      </c>
      <c r="J108" s="84">
        <f>'Chart 2'!Z36</f>
        <v>0</v>
      </c>
      <c r="K108" s="2" cm="1">
        <f t="array" aca="1" ref="K108" ca="1">IF(B108=0,0,INDIRECT("MRN_"&amp;A108))</f>
        <v>0</v>
      </c>
      <c r="L108" s="2">
        <f t="shared" si="172"/>
        <v>0</v>
      </c>
      <c r="M108" s="2" t="str">
        <f t="shared" si="173"/>
        <v>No</v>
      </c>
      <c r="N108" s="2" t="str">
        <f t="shared" si="174"/>
        <v>No</v>
      </c>
      <c r="O108" s="2" t="str" cm="1">
        <f t="array" aca="1" ref="O108" ca="1">IF(OR(INDIRECT("MRN_"&amp;A108)="N/A",B108=0),"No","Yes")</f>
        <v>No</v>
      </c>
    </row>
    <row r="109" spans="1:15" x14ac:dyDescent="0.25">
      <c r="A109" s="22">
        <v>2</v>
      </c>
      <c r="B109" s="84">
        <f>'Chart 2'!R37</f>
        <v>0</v>
      </c>
      <c r="C109" s="84">
        <f>'Chart 2'!S37</f>
        <v>0</v>
      </c>
      <c r="D109" s="84">
        <f>'Chart 2'!T37</f>
        <v>0</v>
      </c>
      <c r="E109" s="84">
        <f>'Chart 2'!U37</f>
        <v>0</v>
      </c>
      <c r="F109" s="85">
        <f>'Chart 2'!V37</f>
        <v>0</v>
      </c>
      <c r="G109" s="117">
        <f>'Chart 2'!W37</f>
        <v>0</v>
      </c>
      <c r="H109" s="84">
        <f>'Chart 2'!X37</f>
        <v>0</v>
      </c>
      <c r="I109" s="84">
        <f>'Chart 2'!Y37</f>
        <v>0</v>
      </c>
      <c r="J109" s="84">
        <f>'Chart 2'!Z37</f>
        <v>0</v>
      </c>
      <c r="K109" s="2" cm="1">
        <f t="array" aca="1" ref="K109" ca="1">IF(B109=0,0,INDIRECT("MRN_"&amp;A109))</f>
        <v>0</v>
      </c>
      <c r="L109" s="2">
        <f t="shared" si="172"/>
        <v>0</v>
      </c>
      <c r="M109" s="2" t="str">
        <f t="shared" si="173"/>
        <v>No</v>
      </c>
      <c r="N109" s="2" t="str">
        <f t="shared" si="174"/>
        <v>No</v>
      </c>
      <c r="O109" s="2" t="str" cm="1">
        <f t="array" aca="1" ref="O109" ca="1">IF(OR(INDIRECT("MRN_"&amp;A109)="N/A",B109=0),"No","Yes")</f>
        <v>No</v>
      </c>
    </row>
    <row r="110" spans="1:15" x14ac:dyDescent="0.25">
      <c r="A110" s="22">
        <v>2</v>
      </c>
      <c r="B110" s="84">
        <f>'Chart 2'!R38</f>
        <v>0</v>
      </c>
      <c r="C110" s="84">
        <f>'Chart 2'!S38</f>
        <v>0</v>
      </c>
      <c r="D110" s="84">
        <f>'Chart 2'!T38</f>
        <v>0</v>
      </c>
      <c r="E110" s="84">
        <f>'Chart 2'!U38</f>
        <v>0</v>
      </c>
      <c r="F110" s="85">
        <f>'Chart 2'!V38</f>
        <v>0</v>
      </c>
      <c r="G110" s="117">
        <f>'Chart 2'!W38</f>
        <v>0</v>
      </c>
      <c r="H110" s="84">
        <f>'Chart 2'!X38</f>
        <v>0</v>
      </c>
      <c r="I110" s="84">
        <f>'Chart 2'!Y38</f>
        <v>0</v>
      </c>
      <c r="J110" s="84">
        <f>'Chart 2'!Z38</f>
        <v>0</v>
      </c>
      <c r="K110" s="2" cm="1">
        <f t="array" aca="1" ref="K110" ca="1">IF(B110=0,0,INDIRECT("MRN_"&amp;A110))</f>
        <v>0</v>
      </c>
      <c r="L110" s="2">
        <f t="shared" si="172"/>
        <v>0</v>
      </c>
      <c r="M110" s="2" t="str">
        <f t="shared" si="173"/>
        <v>No</v>
      </c>
      <c r="N110" s="2" t="str">
        <f t="shared" si="174"/>
        <v>No</v>
      </c>
      <c r="O110" s="2" t="str" cm="1">
        <f t="array" aca="1" ref="O110" ca="1">IF(OR(INDIRECT("MRN_"&amp;A110)="N/A",B110=0),"No","Yes")</f>
        <v>No</v>
      </c>
    </row>
    <row r="111" spans="1:15" x14ac:dyDescent="0.25">
      <c r="A111" s="22">
        <v>3</v>
      </c>
      <c r="B111" s="84">
        <f>'Chart 3'!R9</f>
        <v>0</v>
      </c>
      <c r="C111" s="84">
        <f>'Chart 3'!S9</f>
        <v>0</v>
      </c>
      <c r="D111" s="84">
        <f>'Chart 3'!T9</f>
        <v>0</v>
      </c>
      <c r="E111" s="84">
        <f>'Chart 3'!U9</f>
        <v>0</v>
      </c>
      <c r="F111" s="85">
        <f>'Chart 3'!V9</f>
        <v>0</v>
      </c>
      <c r="G111" s="117">
        <f>'Chart 3'!W9</f>
        <v>0</v>
      </c>
      <c r="H111" s="84">
        <f>'Chart 3'!X9</f>
        <v>0</v>
      </c>
      <c r="I111" s="84">
        <f>'Chart 3'!Y9</f>
        <v>0</v>
      </c>
      <c r="J111" s="84">
        <f>'Chart 3'!Z9</f>
        <v>0</v>
      </c>
      <c r="K111" s="2" cm="1">
        <f t="array" aca="1" ref="K111" ca="1">IF(B111=0,0,INDIRECT("MRN_"&amp;A111))</f>
        <v>0</v>
      </c>
      <c r="L111" s="2">
        <f t="shared" si="166"/>
        <v>0</v>
      </c>
      <c r="M111" s="2" t="str">
        <f t="shared" si="170"/>
        <v>No</v>
      </c>
      <c r="N111" s="2" t="str">
        <f t="shared" si="171"/>
        <v>No</v>
      </c>
      <c r="O111" s="2" t="str" cm="1">
        <f t="array" aca="1" ref="O111" ca="1">IF(OR(INDIRECT("MRN_"&amp;A111)="N/A",B111=0),"No","Yes")</f>
        <v>No</v>
      </c>
    </row>
    <row r="112" spans="1:15" x14ac:dyDescent="0.25">
      <c r="A112" s="22">
        <v>3</v>
      </c>
      <c r="B112" s="84">
        <f>'Chart 3'!R10</f>
        <v>0</v>
      </c>
      <c r="C112" s="84">
        <f>'Chart 3'!S10</f>
        <v>0</v>
      </c>
      <c r="D112" s="84">
        <f>'Chart 3'!T10</f>
        <v>0</v>
      </c>
      <c r="E112" s="84">
        <f>'Chart 3'!U10</f>
        <v>0</v>
      </c>
      <c r="F112" s="85">
        <f>'Chart 3'!V10</f>
        <v>0</v>
      </c>
      <c r="G112" s="117">
        <f>'Chart 3'!W10</f>
        <v>0</v>
      </c>
      <c r="H112" s="84">
        <f>'Chart 3'!X10</f>
        <v>0</v>
      </c>
      <c r="I112" s="84">
        <f>'Chart 3'!Y10</f>
        <v>0</v>
      </c>
      <c r="J112" s="84">
        <f>'Chart 3'!Z10</f>
        <v>0</v>
      </c>
      <c r="K112" s="2" cm="1">
        <f t="array" aca="1" ref="K112" ca="1">IF(B112=0,0,INDIRECT("MRN_"&amp;A112))</f>
        <v>0</v>
      </c>
      <c r="L112" s="2">
        <f t="shared" ref="L112:L140" si="175">IF(B112=0,0,"Client_"&amp;A112)</f>
        <v>0</v>
      </c>
      <c r="M112" s="2" t="str">
        <f t="shared" ref="M112:M140" si="176">IF(I112=0,"No","Yes")</f>
        <v>No</v>
      </c>
      <c r="N112" s="2" t="str">
        <f t="shared" ref="N112:N140" si="177">IF(H112=0,"No","Yes")</f>
        <v>No</v>
      </c>
      <c r="O112" s="2" t="str" cm="1">
        <f t="array" aca="1" ref="O112" ca="1">IF(OR(INDIRECT("MRN_"&amp;A112)="N/A",B112=0),"No","Yes")</f>
        <v>No</v>
      </c>
    </row>
    <row r="113" spans="1:15" x14ac:dyDescent="0.25">
      <c r="A113" s="22">
        <v>3</v>
      </c>
      <c r="B113" s="84">
        <f>'Chart 3'!R11</f>
        <v>0</v>
      </c>
      <c r="C113" s="84">
        <f>'Chart 3'!S11</f>
        <v>0</v>
      </c>
      <c r="D113" s="84">
        <f>'Chart 3'!T11</f>
        <v>0</v>
      </c>
      <c r="E113" s="84">
        <f>'Chart 3'!U11</f>
        <v>0</v>
      </c>
      <c r="F113" s="85">
        <f>'Chart 3'!V11</f>
        <v>0</v>
      </c>
      <c r="G113" s="117">
        <f>'Chart 3'!W11</f>
        <v>0</v>
      </c>
      <c r="H113" s="84">
        <f>'Chart 3'!X11</f>
        <v>0</v>
      </c>
      <c r="I113" s="84">
        <f>'Chart 3'!Y11</f>
        <v>0</v>
      </c>
      <c r="J113" s="84">
        <f>'Chart 3'!Z11</f>
        <v>0</v>
      </c>
      <c r="K113" s="2" cm="1">
        <f t="array" aca="1" ref="K113" ca="1">IF(B113=0,0,INDIRECT("MRN_"&amp;A113))</f>
        <v>0</v>
      </c>
      <c r="L113" s="2">
        <f t="shared" si="175"/>
        <v>0</v>
      </c>
      <c r="M113" s="2" t="str">
        <f t="shared" si="176"/>
        <v>No</v>
      </c>
      <c r="N113" s="2" t="str">
        <f t="shared" si="177"/>
        <v>No</v>
      </c>
      <c r="O113" s="2" t="str" cm="1">
        <f t="array" aca="1" ref="O113" ca="1">IF(OR(INDIRECT("MRN_"&amp;A113)="N/A",B113=0),"No","Yes")</f>
        <v>No</v>
      </c>
    </row>
    <row r="114" spans="1:15" x14ac:dyDescent="0.25">
      <c r="A114" s="22">
        <v>3</v>
      </c>
      <c r="B114" s="84">
        <f>'Chart 3'!R12</f>
        <v>0</v>
      </c>
      <c r="C114" s="84">
        <f>'Chart 3'!S12</f>
        <v>0</v>
      </c>
      <c r="D114" s="84">
        <f>'Chart 3'!T12</f>
        <v>0</v>
      </c>
      <c r="E114" s="84">
        <f>'Chart 3'!U12</f>
        <v>0</v>
      </c>
      <c r="F114" s="85">
        <f>'Chart 3'!V12</f>
        <v>0</v>
      </c>
      <c r="G114" s="117">
        <f>'Chart 3'!W12</f>
        <v>0</v>
      </c>
      <c r="H114" s="84">
        <f>'Chart 3'!X12</f>
        <v>0</v>
      </c>
      <c r="I114" s="84">
        <f>'Chart 3'!Y12</f>
        <v>0</v>
      </c>
      <c r="J114" s="84">
        <f>'Chart 3'!Z12</f>
        <v>0</v>
      </c>
      <c r="K114" s="2" cm="1">
        <f t="array" aca="1" ref="K114" ca="1">IF(B114=0,0,INDIRECT("MRN_"&amp;A114))</f>
        <v>0</v>
      </c>
      <c r="L114" s="2">
        <f t="shared" si="175"/>
        <v>0</v>
      </c>
      <c r="M114" s="2" t="str">
        <f t="shared" si="176"/>
        <v>No</v>
      </c>
      <c r="N114" s="2" t="str">
        <f t="shared" si="177"/>
        <v>No</v>
      </c>
      <c r="O114" s="2" t="str" cm="1">
        <f t="array" aca="1" ref="O114" ca="1">IF(OR(INDIRECT("MRN_"&amp;A114)="N/A",B114=0),"No","Yes")</f>
        <v>No</v>
      </c>
    </row>
    <row r="115" spans="1:15" x14ac:dyDescent="0.25">
      <c r="A115" s="22">
        <v>3</v>
      </c>
      <c r="B115" s="84">
        <f>'Chart 3'!R13</f>
        <v>0</v>
      </c>
      <c r="C115" s="84">
        <f>'Chart 3'!S13</f>
        <v>0</v>
      </c>
      <c r="D115" s="84">
        <f>'Chart 3'!T13</f>
        <v>0</v>
      </c>
      <c r="E115" s="84">
        <f>'Chart 3'!U13</f>
        <v>0</v>
      </c>
      <c r="F115" s="85">
        <f>'Chart 3'!V13</f>
        <v>0</v>
      </c>
      <c r="G115" s="117">
        <f>'Chart 3'!W13</f>
        <v>0</v>
      </c>
      <c r="H115" s="84">
        <f>'Chart 3'!X13</f>
        <v>0</v>
      </c>
      <c r="I115" s="84">
        <f>'Chart 3'!Y13</f>
        <v>0</v>
      </c>
      <c r="J115" s="84">
        <f>'Chart 3'!Z13</f>
        <v>0</v>
      </c>
      <c r="K115" s="2" cm="1">
        <f t="array" aca="1" ref="K115" ca="1">IF(B115=0,0,INDIRECT("MRN_"&amp;A115))</f>
        <v>0</v>
      </c>
      <c r="L115" s="2">
        <f t="shared" si="175"/>
        <v>0</v>
      </c>
      <c r="M115" s="2" t="str">
        <f t="shared" si="176"/>
        <v>No</v>
      </c>
      <c r="N115" s="2" t="str">
        <f t="shared" si="177"/>
        <v>No</v>
      </c>
      <c r="O115" s="2" t="str" cm="1">
        <f t="array" aca="1" ref="O115" ca="1">IF(OR(INDIRECT("MRN_"&amp;A115)="N/A",B115=0),"No","Yes")</f>
        <v>No</v>
      </c>
    </row>
    <row r="116" spans="1:15" x14ac:dyDescent="0.25">
      <c r="A116" s="22">
        <v>3</v>
      </c>
      <c r="B116" s="84">
        <f>'Chart 3'!R14</f>
        <v>0</v>
      </c>
      <c r="C116" s="84">
        <f>'Chart 3'!S14</f>
        <v>0</v>
      </c>
      <c r="D116" s="84">
        <f>'Chart 3'!T14</f>
        <v>0</v>
      </c>
      <c r="E116" s="84">
        <f>'Chart 3'!U14</f>
        <v>0</v>
      </c>
      <c r="F116" s="85">
        <f>'Chart 3'!V14</f>
        <v>0</v>
      </c>
      <c r="G116" s="117">
        <f>'Chart 3'!W14</f>
        <v>0</v>
      </c>
      <c r="H116" s="84">
        <f>'Chart 3'!X14</f>
        <v>0</v>
      </c>
      <c r="I116" s="84">
        <f>'Chart 3'!Y14</f>
        <v>0</v>
      </c>
      <c r="J116" s="84">
        <f>'Chart 3'!Z14</f>
        <v>0</v>
      </c>
      <c r="K116" s="2" cm="1">
        <f t="array" aca="1" ref="K116" ca="1">IF(B116=0,0,INDIRECT("MRN_"&amp;A116))</f>
        <v>0</v>
      </c>
      <c r="L116" s="2">
        <f t="shared" si="175"/>
        <v>0</v>
      </c>
      <c r="M116" s="2" t="str">
        <f t="shared" si="176"/>
        <v>No</v>
      </c>
      <c r="N116" s="2" t="str">
        <f t="shared" si="177"/>
        <v>No</v>
      </c>
      <c r="O116" s="2" t="str" cm="1">
        <f t="array" aca="1" ref="O116" ca="1">IF(OR(INDIRECT("MRN_"&amp;A116)="N/A",B116=0),"No","Yes")</f>
        <v>No</v>
      </c>
    </row>
    <row r="117" spans="1:15" x14ac:dyDescent="0.25">
      <c r="A117" s="22">
        <v>3</v>
      </c>
      <c r="B117" s="84">
        <f>'Chart 3'!R15</f>
        <v>0</v>
      </c>
      <c r="C117" s="84">
        <f>'Chart 3'!S15</f>
        <v>0</v>
      </c>
      <c r="D117" s="84">
        <f>'Chart 3'!T15</f>
        <v>0</v>
      </c>
      <c r="E117" s="84">
        <f>'Chart 3'!U15</f>
        <v>0</v>
      </c>
      <c r="F117" s="85">
        <f>'Chart 3'!V15</f>
        <v>0</v>
      </c>
      <c r="G117" s="117">
        <f>'Chart 3'!W15</f>
        <v>0</v>
      </c>
      <c r="H117" s="84">
        <f>'Chart 3'!X15</f>
        <v>0</v>
      </c>
      <c r="I117" s="84">
        <f>'Chart 3'!Y15</f>
        <v>0</v>
      </c>
      <c r="J117" s="84">
        <f>'Chart 3'!Z15</f>
        <v>0</v>
      </c>
      <c r="K117" s="2" cm="1">
        <f t="array" aca="1" ref="K117" ca="1">IF(B117=0,0,INDIRECT("MRN_"&amp;A117))</f>
        <v>0</v>
      </c>
      <c r="L117" s="2">
        <f t="shared" si="175"/>
        <v>0</v>
      </c>
      <c r="M117" s="2" t="str">
        <f t="shared" si="176"/>
        <v>No</v>
      </c>
      <c r="N117" s="2" t="str">
        <f t="shared" si="177"/>
        <v>No</v>
      </c>
      <c r="O117" s="2" t="str" cm="1">
        <f t="array" aca="1" ref="O117" ca="1">IF(OR(INDIRECT("MRN_"&amp;A117)="N/A",B117=0),"No","Yes")</f>
        <v>No</v>
      </c>
    </row>
    <row r="118" spans="1:15" x14ac:dyDescent="0.25">
      <c r="A118" s="22">
        <v>3</v>
      </c>
      <c r="B118" s="84">
        <f>'Chart 3'!R16</f>
        <v>0</v>
      </c>
      <c r="C118" s="84">
        <f>'Chart 3'!S16</f>
        <v>0</v>
      </c>
      <c r="D118" s="84">
        <f>'Chart 3'!T16</f>
        <v>0</v>
      </c>
      <c r="E118" s="84">
        <f>'Chart 3'!U16</f>
        <v>0</v>
      </c>
      <c r="F118" s="85">
        <f>'Chart 3'!V16</f>
        <v>0</v>
      </c>
      <c r="G118" s="117">
        <f>'Chart 3'!W16</f>
        <v>0</v>
      </c>
      <c r="H118" s="84">
        <f>'Chart 3'!X16</f>
        <v>0</v>
      </c>
      <c r="I118" s="84">
        <f>'Chart 3'!Y16</f>
        <v>0</v>
      </c>
      <c r="J118" s="84">
        <f>'Chart 3'!Z16</f>
        <v>0</v>
      </c>
      <c r="K118" s="2" cm="1">
        <f t="array" aca="1" ref="K118" ca="1">IF(B118=0,0,INDIRECT("MRN_"&amp;A118))</f>
        <v>0</v>
      </c>
      <c r="L118" s="2">
        <f t="shared" si="175"/>
        <v>0</v>
      </c>
      <c r="M118" s="2" t="str">
        <f t="shared" si="176"/>
        <v>No</v>
      </c>
      <c r="N118" s="2" t="str">
        <f t="shared" si="177"/>
        <v>No</v>
      </c>
      <c r="O118" s="2" t="str" cm="1">
        <f t="array" aca="1" ref="O118" ca="1">IF(OR(INDIRECT("MRN_"&amp;A118)="N/A",B118=0),"No","Yes")</f>
        <v>No</v>
      </c>
    </row>
    <row r="119" spans="1:15" x14ac:dyDescent="0.25">
      <c r="A119" s="22">
        <v>3</v>
      </c>
      <c r="B119" s="84">
        <f>'Chart 3'!R17</f>
        <v>0</v>
      </c>
      <c r="C119" s="84">
        <f>'Chart 3'!S17</f>
        <v>0</v>
      </c>
      <c r="D119" s="84">
        <f>'Chart 3'!T17</f>
        <v>0</v>
      </c>
      <c r="E119" s="84">
        <f>'Chart 3'!U17</f>
        <v>0</v>
      </c>
      <c r="F119" s="85">
        <f>'Chart 3'!V17</f>
        <v>0</v>
      </c>
      <c r="G119" s="117">
        <f>'Chart 3'!W17</f>
        <v>0</v>
      </c>
      <c r="H119" s="84">
        <f>'Chart 3'!X17</f>
        <v>0</v>
      </c>
      <c r="I119" s="84">
        <f>'Chart 3'!Y17</f>
        <v>0</v>
      </c>
      <c r="J119" s="84">
        <f>'Chart 3'!Z17</f>
        <v>0</v>
      </c>
      <c r="K119" s="2" cm="1">
        <f t="array" aca="1" ref="K119" ca="1">IF(B119=0,0,INDIRECT("MRN_"&amp;A119))</f>
        <v>0</v>
      </c>
      <c r="L119" s="2">
        <f t="shared" si="175"/>
        <v>0</v>
      </c>
      <c r="M119" s="2" t="str">
        <f t="shared" si="176"/>
        <v>No</v>
      </c>
      <c r="N119" s="2" t="str">
        <f t="shared" si="177"/>
        <v>No</v>
      </c>
      <c r="O119" s="2" t="str" cm="1">
        <f t="array" aca="1" ref="O119" ca="1">IF(OR(INDIRECT("MRN_"&amp;A119)="N/A",B119=0),"No","Yes")</f>
        <v>No</v>
      </c>
    </row>
    <row r="120" spans="1:15" x14ac:dyDescent="0.25">
      <c r="A120" s="22">
        <v>3</v>
      </c>
      <c r="B120" s="84">
        <f>'Chart 3'!R18</f>
        <v>0</v>
      </c>
      <c r="C120" s="84">
        <f>'Chart 3'!S18</f>
        <v>0</v>
      </c>
      <c r="D120" s="84">
        <f>'Chart 3'!T18</f>
        <v>0</v>
      </c>
      <c r="E120" s="84">
        <f>'Chart 3'!U18</f>
        <v>0</v>
      </c>
      <c r="F120" s="85">
        <f>'Chart 3'!V18</f>
        <v>0</v>
      </c>
      <c r="G120" s="117">
        <f>'Chart 3'!W18</f>
        <v>0</v>
      </c>
      <c r="H120" s="84">
        <f>'Chart 3'!X18</f>
        <v>0</v>
      </c>
      <c r="I120" s="84">
        <f>'Chart 3'!Y18</f>
        <v>0</v>
      </c>
      <c r="J120" s="84">
        <f>'Chart 3'!Z18</f>
        <v>0</v>
      </c>
      <c r="K120" s="2" cm="1">
        <f t="array" aca="1" ref="K120" ca="1">IF(B120=0,0,INDIRECT("MRN_"&amp;A120))</f>
        <v>0</v>
      </c>
      <c r="L120" s="2">
        <f t="shared" si="175"/>
        <v>0</v>
      </c>
      <c r="M120" s="2" t="str">
        <f t="shared" si="176"/>
        <v>No</v>
      </c>
      <c r="N120" s="2" t="str">
        <f t="shared" si="177"/>
        <v>No</v>
      </c>
      <c r="O120" s="2" t="str" cm="1">
        <f t="array" aca="1" ref="O120" ca="1">IF(OR(INDIRECT("MRN_"&amp;A120)="N/A",B120=0),"No","Yes")</f>
        <v>No</v>
      </c>
    </row>
    <row r="121" spans="1:15" x14ac:dyDescent="0.25">
      <c r="A121" s="22">
        <v>3</v>
      </c>
      <c r="B121" s="84">
        <f>'Chart 3'!R19</f>
        <v>0</v>
      </c>
      <c r="C121" s="84">
        <f>'Chart 3'!S19</f>
        <v>0</v>
      </c>
      <c r="D121" s="84">
        <f>'Chart 3'!T19</f>
        <v>0</v>
      </c>
      <c r="E121" s="84">
        <f>'Chart 3'!U19</f>
        <v>0</v>
      </c>
      <c r="F121" s="85">
        <f>'Chart 3'!V19</f>
        <v>0</v>
      </c>
      <c r="G121" s="117">
        <f>'Chart 3'!W19</f>
        <v>0</v>
      </c>
      <c r="H121" s="84">
        <f>'Chart 3'!X19</f>
        <v>0</v>
      </c>
      <c r="I121" s="84">
        <f>'Chart 3'!Y19</f>
        <v>0</v>
      </c>
      <c r="J121" s="84">
        <f>'Chart 3'!Z19</f>
        <v>0</v>
      </c>
      <c r="K121" s="2" cm="1">
        <f t="array" aca="1" ref="K121" ca="1">IF(B121=0,0,INDIRECT("MRN_"&amp;A121))</f>
        <v>0</v>
      </c>
      <c r="L121" s="2">
        <f t="shared" si="175"/>
        <v>0</v>
      </c>
      <c r="M121" s="2" t="str">
        <f t="shared" si="176"/>
        <v>No</v>
      </c>
      <c r="N121" s="2" t="str">
        <f t="shared" si="177"/>
        <v>No</v>
      </c>
      <c r="O121" s="2" t="str" cm="1">
        <f t="array" aca="1" ref="O121" ca="1">IF(OR(INDIRECT("MRN_"&amp;A121)="N/A",B121=0),"No","Yes")</f>
        <v>No</v>
      </c>
    </row>
    <row r="122" spans="1:15" x14ac:dyDescent="0.25">
      <c r="A122" s="22">
        <v>3</v>
      </c>
      <c r="B122" s="84">
        <f>'Chart 3'!R20</f>
        <v>0</v>
      </c>
      <c r="C122" s="84">
        <f>'Chart 3'!S20</f>
        <v>0</v>
      </c>
      <c r="D122" s="84">
        <f>'Chart 3'!T20</f>
        <v>0</v>
      </c>
      <c r="E122" s="84">
        <f>'Chart 3'!U20</f>
        <v>0</v>
      </c>
      <c r="F122" s="85">
        <f>'Chart 3'!V20</f>
        <v>0</v>
      </c>
      <c r="G122" s="117">
        <f>'Chart 3'!W20</f>
        <v>0</v>
      </c>
      <c r="H122" s="84">
        <f>'Chart 3'!X20</f>
        <v>0</v>
      </c>
      <c r="I122" s="84">
        <f>'Chart 3'!Y20</f>
        <v>0</v>
      </c>
      <c r="J122" s="84">
        <f>'Chart 3'!Z20</f>
        <v>0</v>
      </c>
      <c r="K122" s="2" cm="1">
        <f t="array" aca="1" ref="K122" ca="1">IF(B122=0,0,INDIRECT("MRN_"&amp;A122))</f>
        <v>0</v>
      </c>
      <c r="L122" s="2">
        <f t="shared" si="175"/>
        <v>0</v>
      </c>
      <c r="M122" s="2" t="str">
        <f t="shared" si="176"/>
        <v>No</v>
      </c>
      <c r="N122" s="2" t="str">
        <f t="shared" si="177"/>
        <v>No</v>
      </c>
      <c r="O122" s="2" t="str" cm="1">
        <f t="array" aca="1" ref="O122" ca="1">IF(OR(INDIRECT("MRN_"&amp;A122)="N/A",B122=0),"No","Yes")</f>
        <v>No</v>
      </c>
    </row>
    <row r="123" spans="1:15" x14ac:dyDescent="0.25">
      <c r="A123" s="22">
        <v>3</v>
      </c>
      <c r="B123" s="84">
        <f>'Chart 3'!R21</f>
        <v>0</v>
      </c>
      <c r="C123" s="84">
        <f>'Chart 3'!S21</f>
        <v>0</v>
      </c>
      <c r="D123" s="84">
        <f>'Chart 3'!T21</f>
        <v>0</v>
      </c>
      <c r="E123" s="84">
        <f>'Chart 3'!U21</f>
        <v>0</v>
      </c>
      <c r="F123" s="85">
        <f>'Chart 3'!V21</f>
        <v>0</v>
      </c>
      <c r="G123" s="117">
        <f>'Chart 3'!W21</f>
        <v>0</v>
      </c>
      <c r="H123" s="84">
        <f>'Chart 3'!X21</f>
        <v>0</v>
      </c>
      <c r="I123" s="84">
        <f>'Chart 3'!Y21</f>
        <v>0</v>
      </c>
      <c r="J123" s="84">
        <f>'Chart 3'!Z21</f>
        <v>0</v>
      </c>
      <c r="K123" s="2" cm="1">
        <f t="array" aca="1" ref="K123" ca="1">IF(B123=0,0,INDIRECT("MRN_"&amp;A123))</f>
        <v>0</v>
      </c>
      <c r="L123" s="2">
        <f t="shared" si="175"/>
        <v>0</v>
      </c>
      <c r="M123" s="2" t="str">
        <f t="shared" si="176"/>
        <v>No</v>
      </c>
      <c r="N123" s="2" t="str">
        <f t="shared" si="177"/>
        <v>No</v>
      </c>
      <c r="O123" s="2" t="str" cm="1">
        <f t="array" aca="1" ref="O123" ca="1">IF(OR(INDIRECT("MRN_"&amp;A123)="N/A",B123=0),"No","Yes")</f>
        <v>No</v>
      </c>
    </row>
    <row r="124" spans="1:15" x14ac:dyDescent="0.25">
      <c r="A124" s="22">
        <v>3</v>
      </c>
      <c r="B124" s="84">
        <f>'Chart 3'!R22</f>
        <v>0</v>
      </c>
      <c r="C124" s="84">
        <f>'Chart 3'!S22</f>
        <v>0</v>
      </c>
      <c r="D124" s="84">
        <f>'Chart 3'!T22</f>
        <v>0</v>
      </c>
      <c r="E124" s="84">
        <f>'Chart 3'!U22</f>
        <v>0</v>
      </c>
      <c r="F124" s="85">
        <f>'Chart 3'!V22</f>
        <v>0</v>
      </c>
      <c r="G124" s="117">
        <f>'Chart 3'!W22</f>
        <v>0</v>
      </c>
      <c r="H124" s="84">
        <f>'Chart 3'!X22</f>
        <v>0</v>
      </c>
      <c r="I124" s="84">
        <f>'Chart 3'!Y22</f>
        <v>0</v>
      </c>
      <c r="J124" s="84">
        <f>'Chart 3'!Z22</f>
        <v>0</v>
      </c>
      <c r="K124" s="2" cm="1">
        <f t="array" aca="1" ref="K124" ca="1">IF(B124=0,0,INDIRECT("MRN_"&amp;A124))</f>
        <v>0</v>
      </c>
      <c r="L124" s="2">
        <f t="shared" si="175"/>
        <v>0</v>
      </c>
      <c r="M124" s="2" t="str">
        <f t="shared" si="176"/>
        <v>No</v>
      </c>
      <c r="N124" s="2" t="str">
        <f t="shared" si="177"/>
        <v>No</v>
      </c>
      <c r="O124" s="2" t="str" cm="1">
        <f t="array" aca="1" ref="O124" ca="1">IF(OR(INDIRECT("MRN_"&amp;A124)="N/A",B124=0),"No","Yes")</f>
        <v>No</v>
      </c>
    </row>
    <row r="125" spans="1:15" x14ac:dyDescent="0.25">
      <c r="A125" s="22">
        <v>3</v>
      </c>
      <c r="B125" s="84">
        <f>'Chart 3'!R23</f>
        <v>0</v>
      </c>
      <c r="C125" s="84">
        <f>'Chart 3'!S23</f>
        <v>0</v>
      </c>
      <c r="D125" s="84">
        <f>'Chart 3'!T23</f>
        <v>0</v>
      </c>
      <c r="E125" s="84">
        <f>'Chart 3'!U23</f>
        <v>0</v>
      </c>
      <c r="F125" s="85">
        <f>'Chart 3'!V23</f>
        <v>0</v>
      </c>
      <c r="G125" s="117">
        <f>'Chart 3'!W23</f>
        <v>0</v>
      </c>
      <c r="H125" s="84">
        <f>'Chart 3'!X23</f>
        <v>0</v>
      </c>
      <c r="I125" s="84">
        <f>'Chart 3'!Y23</f>
        <v>0</v>
      </c>
      <c r="J125" s="84">
        <f>'Chart 3'!Z23</f>
        <v>0</v>
      </c>
      <c r="K125" s="2" cm="1">
        <f t="array" aca="1" ref="K125" ca="1">IF(B125=0,0,INDIRECT("MRN_"&amp;A125))</f>
        <v>0</v>
      </c>
      <c r="L125" s="2">
        <f t="shared" si="175"/>
        <v>0</v>
      </c>
      <c r="M125" s="2" t="str">
        <f t="shared" si="176"/>
        <v>No</v>
      </c>
      <c r="N125" s="2" t="str">
        <f t="shared" si="177"/>
        <v>No</v>
      </c>
      <c r="O125" s="2" t="str" cm="1">
        <f t="array" aca="1" ref="O125" ca="1">IF(OR(INDIRECT("MRN_"&amp;A125)="N/A",B125=0),"No","Yes")</f>
        <v>No</v>
      </c>
    </row>
    <row r="126" spans="1:15" x14ac:dyDescent="0.25">
      <c r="A126" s="22">
        <v>3</v>
      </c>
      <c r="B126" s="84">
        <f>'Chart 3'!R24</f>
        <v>0</v>
      </c>
      <c r="C126" s="84">
        <f>'Chart 3'!S24</f>
        <v>0</v>
      </c>
      <c r="D126" s="84">
        <f>'Chart 3'!T24</f>
        <v>0</v>
      </c>
      <c r="E126" s="84">
        <f>'Chart 3'!U24</f>
        <v>0</v>
      </c>
      <c r="F126" s="85">
        <f>'Chart 3'!V24</f>
        <v>0</v>
      </c>
      <c r="G126" s="117">
        <f>'Chart 3'!W24</f>
        <v>0</v>
      </c>
      <c r="H126" s="84">
        <f>'Chart 3'!X24</f>
        <v>0</v>
      </c>
      <c r="I126" s="84">
        <f>'Chart 3'!Y24</f>
        <v>0</v>
      </c>
      <c r="J126" s="84">
        <f>'Chart 3'!Z24</f>
        <v>0</v>
      </c>
      <c r="K126" s="2" cm="1">
        <f t="array" aca="1" ref="K126" ca="1">IF(B126=0,0,INDIRECT("MRN_"&amp;A126))</f>
        <v>0</v>
      </c>
      <c r="L126" s="2">
        <f t="shared" si="175"/>
        <v>0</v>
      </c>
      <c r="M126" s="2" t="str">
        <f t="shared" si="176"/>
        <v>No</v>
      </c>
      <c r="N126" s="2" t="str">
        <f t="shared" si="177"/>
        <v>No</v>
      </c>
      <c r="O126" s="2" t="str" cm="1">
        <f t="array" aca="1" ref="O126" ca="1">IF(OR(INDIRECT("MRN_"&amp;A126)="N/A",B126=0),"No","Yes")</f>
        <v>No</v>
      </c>
    </row>
    <row r="127" spans="1:15" x14ac:dyDescent="0.25">
      <c r="A127" s="22">
        <v>3</v>
      </c>
      <c r="B127" s="84">
        <f>'Chart 3'!R25</f>
        <v>0</v>
      </c>
      <c r="C127" s="84">
        <f>'Chart 3'!S25</f>
        <v>0</v>
      </c>
      <c r="D127" s="84">
        <f>'Chart 3'!T25</f>
        <v>0</v>
      </c>
      <c r="E127" s="84">
        <f>'Chart 3'!U25</f>
        <v>0</v>
      </c>
      <c r="F127" s="85">
        <f>'Chart 3'!V25</f>
        <v>0</v>
      </c>
      <c r="G127" s="117">
        <f>'Chart 3'!W25</f>
        <v>0</v>
      </c>
      <c r="H127" s="84">
        <f>'Chart 3'!X25</f>
        <v>0</v>
      </c>
      <c r="I127" s="84">
        <f>'Chart 3'!Y25</f>
        <v>0</v>
      </c>
      <c r="J127" s="84">
        <f>'Chart 3'!Z25</f>
        <v>0</v>
      </c>
      <c r="K127" s="2" cm="1">
        <f t="array" aca="1" ref="K127" ca="1">IF(B127=0,0,INDIRECT("MRN_"&amp;A127))</f>
        <v>0</v>
      </c>
      <c r="L127" s="2">
        <f t="shared" si="175"/>
        <v>0</v>
      </c>
      <c r="M127" s="2" t="str">
        <f t="shared" si="176"/>
        <v>No</v>
      </c>
      <c r="N127" s="2" t="str">
        <f t="shared" si="177"/>
        <v>No</v>
      </c>
      <c r="O127" s="2" t="str" cm="1">
        <f t="array" aca="1" ref="O127" ca="1">IF(OR(INDIRECT("MRN_"&amp;A127)="N/A",B127=0),"No","Yes")</f>
        <v>No</v>
      </c>
    </row>
    <row r="128" spans="1:15" x14ac:dyDescent="0.25">
      <c r="A128" s="22">
        <v>3</v>
      </c>
      <c r="B128" s="84">
        <f>'Chart 3'!R26</f>
        <v>0</v>
      </c>
      <c r="C128" s="84">
        <f>'Chart 3'!S26</f>
        <v>0</v>
      </c>
      <c r="D128" s="84">
        <f>'Chart 3'!T26</f>
        <v>0</v>
      </c>
      <c r="E128" s="84">
        <f>'Chart 3'!U26</f>
        <v>0</v>
      </c>
      <c r="F128" s="85">
        <f>'Chart 3'!V26</f>
        <v>0</v>
      </c>
      <c r="G128" s="117">
        <f>'Chart 3'!W26</f>
        <v>0</v>
      </c>
      <c r="H128" s="84">
        <f>'Chart 3'!X26</f>
        <v>0</v>
      </c>
      <c r="I128" s="84">
        <f>'Chart 3'!Y26</f>
        <v>0</v>
      </c>
      <c r="J128" s="84">
        <f>'Chart 3'!Z26</f>
        <v>0</v>
      </c>
      <c r="K128" s="2" cm="1">
        <f t="array" aca="1" ref="K128" ca="1">IF(B128=0,0,INDIRECT("MRN_"&amp;A128))</f>
        <v>0</v>
      </c>
      <c r="L128" s="2">
        <f t="shared" si="175"/>
        <v>0</v>
      </c>
      <c r="M128" s="2" t="str">
        <f t="shared" si="176"/>
        <v>No</v>
      </c>
      <c r="N128" s="2" t="str">
        <f t="shared" si="177"/>
        <v>No</v>
      </c>
      <c r="O128" s="2" t="str" cm="1">
        <f t="array" aca="1" ref="O128" ca="1">IF(OR(INDIRECT("MRN_"&amp;A128)="N/A",B128=0),"No","Yes")</f>
        <v>No</v>
      </c>
    </row>
    <row r="129" spans="1:15" x14ac:dyDescent="0.25">
      <c r="A129" s="22">
        <v>3</v>
      </c>
      <c r="B129" s="84">
        <f>'Chart 3'!R27</f>
        <v>0</v>
      </c>
      <c r="C129" s="84">
        <f>'Chart 3'!S27</f>
        <v>0</v>
      </c>
      <c r="D129" s="84">
        <f>'Chart 3'!T27</f>
        <v>0</v>
      </c>
      <c r="E129" s="84">
        <f>'Chart 3'!U27</f>
        <v>0</v>
      </c>
      <c r="F129" s="85">
        <f>'Chart 3'!V27</f>
        <v>0</v>
      </c>
      <c r="G129" s="117">
        <f>'Chart 3'!W27</f>
        <v>0</v>
      </c>
      <c r="H129" s="84">
        <f>'Chart 3'!X27</f>
        <v>0</v>
      </c>
      <c r="I129" s="84">
        <f>'Chart 3'!Y27</f>
        <v>0</v>
      </c>
      <c r="J129" s="84">
        <f>'Chart 3'!Z27</f>
        <v>0</v>
      </c>
      <c r="K129" s="2" cm="1">
        <f t="array" aca="1" ref="K129" ca="1">IF(B129=0,0,INDIRECT("MRN_"&amp;A129))</f>
        <v>0</v>
      </c>
      <c r="L129" s="2">
        <f t="shared" si="175"/>
        <v>0</v>
      </c>
      <c r="M129" s="2" t="str">
        <f t="shared" si="176"/>
        <v>No</v>
      </c>
      <c r="N129" s="2" t="str">
        <f t="shared" si="177"/>
        <v>No</v>
      </c>
      <c r="O129" s="2" t="str" cm="1">
        <f t="array" aca="1" ref="O129" ca="1">IF(OR(INDIRECT("MRN_"&amp;A129)="N/A",B129=0),"No","Yes")</f>
        <v>No</v>
      </c>
    </row>
    <row r="130" spans="1:15" x14ac:dyDescent="0.25">
      <c r="A130" s="22">
        <v>3</v>
      </c>
      <c r="B130" s="84">
        <f>'Chart 3'!R28</f>
        <v>0</v>
      </c>
      <c r="C130" s="84">
        <f>'Chart 3'!S28</f>
        <v>0</v>
      </c>
      <c r="D130" s="84">
        <f>'Chart 3'!T28</f>
        <v>0</v>
      </c>
      <c r="E130" s="84">
        <f>'Chart 3'!U28</f>
        <v>0</v>
      </c>
      <c r="F130" s="85">
        <f>'Chart 3'!V28</f>
        <v>0</v>
      </c>
      <c r="G130" s="117">
        <f>'Chart 3'!W28</f>
        <v>0</v>
      </c>
      <c r="H130" s="84">
        <f>'Chart 3'!X28</f>
        <v>0</v>
      </c>
      <c r="I130" s="84">
        <f>'Chart 3'!Y28</f>
        <v>0</v>
      </c>
      <c r="J130" s="84">
        <f>'Chart 3'!Z28</f>
        <v>0</v>
      </c>
      <c r="K130" s="2" cm="1">
        <f t="array" aca="1" ref="K130" ca="1">IF(B130=0,0,INDIRECT("MRN_"&amp;A130))</f>
        <v>0</v>
      </c>
      <c r="L130" s="2">
        <f t="shared" si="175"/>
        <v>0</v>
      </c>
      <c r="M130" s="2" t="str">
        <f t="shared" si="176"/>
        <v>No</v>
      </c>
      <c r="N130" s="2" t="str">
        <f t="shared" si="177"/>
        <v>No</v>
      </c>
      <c r="O130" s="2" t="str" cm="1">
        <f t="array" aca="1" ref="O130" ca="1">IF(OR(INDIRECT("MRN_"&amp;A130)="N/A",B130=0),"No","Yes")</f>
        <v>No</v>
      </c>
    </row>
    <row r="131" spans="1:15" x14ac:dyDescent="0.25">
      <c r="A131" s="22">
        <v>3</v>
      </c>
      <c r="B131" s="84">
        <f>'Chart 3'!R29</f>
        <v>0</v>
      </c>
      <c r="C131" s="84">
        <f>'Chart 3'!S29</f>
        <v>0</v>
      </c>
      <c r="D131" s="84">
        <f>'Chart 3'!T29</f>
        <v>0</v>
      </c>
      <c r="E131" s="84">
        <f>'Chart 3'!U29</f>
        <v>0</v>
      </c>
      <c r="F131" s="85">
        <f>'Chart 3'!V29</f>
        <v>0</v>
      </c>
      <c r="G131" s="117">
        <f>'Chart 3'!W29</f>
        <v>0</v>
      </c>
      <c r="H131" s="84">
        <f>'Chart 3'!X29</f>
        <v>0</v>
      </c>
      <c r="I131" s="84">
        <f>'Chart 3'!Y29</f>
        <v>0</v>
      </c>
      <c r="J131" s="84">
        <f>'Chart 3'!Z29</f>
        <v>0</v>
      </c>
      <c r="K131" s="2" cm="1">
        <f t="array" aca="1" ref="K131" ca="1">IF(B131=0,0,INDIRECT("MRN_"&amp;A131))</f>
        <v>0</v>
      </c>
      <c r="L131" s="2">
        <f t="shared" si="175"/>
        <v>0</v>
      </c>
      <c r="M131" s="2" t="str">
        <f t="shared" si="176"/>
        <v>No</v>
      </c>
      <c r="N131" s="2" t="str">
        <f t="shared" si="177"/>
        <v>No</v>
      </c>
      <c r="O131" s="2" t="str" cm="1">
        <f t="array" aca="1" ref="O131" ca="1">IF(OR(INDIRECT("MRN_"&amp;A131)="N/A",B131=0),"No","Yes")</f>
        <v>No</v>
      </c>
    </row>
    <row r="132" spans="1:15" x14ac:dyDescent="0.25">
      <c r="A132" s="22">
        <v>3</v>
      </c>
      <c r="B132" s="84">
        <f>'Chart 3'!R30</f>
        <v>0</v>
      </c>
      <c r="C132" s="84">
        <f>'Chart 3'!S30</f>
        <v>0</v>
      </c>
      <c r="D132" s="84">
        <f>'Chart 3'!T30</f>
        <v>0</v>
      </c>
      <c r="E132" s="84">
        <f>'Chart 3'!U30</f>
        <v>0</v>
      </c>
      <c r="F132" s="85">
        <f>'Chart 3'!V30</f>
        <v>0</v>
      </c>
      <c r="G132" s="117">
        <f>'Chart 3'!W30</f>
        <v>0</v>
      </c>
      <c r="H132" s="84">
        <f>'Chart 3'!X30</f>
        <v>0</v>
      </c>
      <c r="I132" s="84">
        <f>'Chart 3'!Y30</f>
        <v>0</v>
      </c>
      <c r="J132" s="84">
        <f>'Chart 3'!Z30</f>
        <v>0</v>
      </c>
      <c r="K132" s="2" cm="1">
        <f t="array" aca="1" ref="K132" ca="1">IF(B132=0,0,INDIRECT("MRN_"&amp;A132))</f>
        <v>0</v>
      </c>
      <c r="L132" s="2">
        <f t="shared" si="175"/>
        <v>0</v>
      </c>
      <c r="M132" s="2" t="str">
        <f t="shared" si="176"/>
        <v>No</v>
      </c>
      <c r="N132" s="2" t="str">
        <f t="shared" si="177"/>
        <v>No</v>
      </c>
      <c r="O132" s="2" t="str" cm="1">
        <f t="array" aca="1" ref="O132" ca="1">IF(OR(INDIRECT("MRN_"&amp;A132)="N/A",B132=0),"No","Yes")</f>
        <v>No</v>
      </c>
    </row>
    <row r="133" spans="1:15" x14ac:dyDescent="0.25">
      <c r="A133" s="22">
        <v>3</v>
      </c>
      <c r="B133" s="84">
        <f>'Chart 3'!R31</f>
        <v>0</v>
      </c>
      <c r="C133" s="84">
        <f>'Chart 3'!S31</f>
        <v>0</v>
      </c>
      <c r="D133" s="84">
        <f>'Chart 3'!T31</f>
        <v>0</v>
      </c>
      <c r="E133" s="84">
        <f>'Chart 3'!U31</f>
        <v>0</v>
      </c>
      <c r="F133" s="85">
        <f>'Chart 3'!V31</f>
        <v>0</v>
      </c>
      <c r="G133" s="117">
        <f>'Chart 3'!W31</f>
        <v>0</v>
      </c>
      <c r="H133" s="84">
        <f>'Chart 3'!X31</f>
        <v>0</v>
      </c>
      <c r="I133" s="84">
        <f>'Chart 3'!Y31</f>
        <v>0</v>
      </c>
      <c r="J133" s="84">
        <f>'Chart 3'!Z31</f>
        <v>0</v>
      </c>
      <c r="K133" s="2" cm="1">
        <f t="array" aca="1" ref="K133" ca="1">IF(B133=0,0,INDIRECT("MRN_"&amp;A133))</f>
        <v>0</v>
      </c>
      <c r="L133" s="2">
        <f t="shared" si="175"/>
        <v>0</v>
      </c>
      <c r="M133" s="2" t="str">
        <f t="shared" si="176"/>
        <v>No</v>
      </c>
      <c r="N133" s="2" t="str">
        <f t="shared" si="177"/>
        <v>No</v>
      </c>
      <c r="O133" s="2" t="str" cm="1">
        <f t="array" aca="1" ref="O133" ca="1">IF(OR(INDIRECT("MRN_"&amp;A133)="N/A",B133=0),"No","Yes")</f>
        <v>No</v>
      </c>
    </row>
    <row r="134" spans="1:15" x14ac:dyDescent="0.25">
      <c r="A134" s="22">
        <v>3</v>
      </c>
      <c r="B134" s="84">
        <f>'Chart 3'!R32</f>
        <v>0</v>
      </c>
      <c r="C134" s="84">
        <f>'Chart 3'!S32</f>
        <v>0</v>
      </c>
      <c r="D134" s="84">
        <f>'Chart 3'!T32</f>
        <v>0</v>
      </c>
      <c r="E134" s="84">
        <f>'Chart 3'!U32</f>
        <v>0</v>
      </c>
      <c r="F134" s="85">
        <f>'Chart 3'!V32</f>
        <v>0</v>
      </c>
      <c r="G134" s="117">
        <f>'Chart 3'!W32</f>
        <v>0</v>
      </c>
      <c r="H134" s="84">
        <f>'Chart 3'!X32</f>
        <v>0</v>
      </c>
      <c r="I134" s="84">
        <f>'Chart 3'!Y32</f>
        <v>0</v>
      </c>
      <c r="J134" s="84">
        <f>'Chart 3'!Z32</f>
        <v>0</v>
      </c>
      <c r="K134" s="2" cm="1">
        <f t="array" aca="1" ref="K134" ca="1">IF(B134=0,0,INDIRECT("MRN_"&amp;A134))</f>
        <v>0</v>
      </c>
      <c r="L134" s="2">
        <f t="shared" si="175"/>
        <v>0</v>
      </c>
      <c r="M134" s="2" t="str">
        <f t="shared" si="176"/>
        <v>No</v>
      </c>
      <c r="N134" s="2" t="str">
        <f t="shared" si="177"/>
        <v>No</v>
      </c>
      <c r="O134" s="2" t="str" cm="1">
        <f t="array" aca="1" ref="O134" ca="1">IF(OR(INDIRECT("MRN_"&amp;A134)="N/A",B134=0),"No","Yes")</f>
        <v>No</v>
      </c>
    </row>
    <row r="135" spans="1:15" x14ac:dyDescent="0.25">
      <c r="A135" s="22">
        <v>3</v>
      </c>
      <c r="B135" s="84">
        <f>'Chart 3'!R33</f>
        <v>0</v>
      </c>
      <c r="C135" s="84">
        <f>'Chart 3'!S33</f>
        <v>0</v>
      </c>
      <c r="D135" s="84">
        <f>'Chart 3'!T33</f>
        <v>0</v>
      </c>
      <c r="E135" s="84">
        <f>'Chart 3'!U33</f>
        <v>0</v>
      </c>
      <c r="F135" s="85">
        <f>'Chart 3'!V33</f>
        <v>0</v>
      </c>
      <c r="G135" s="117">
        <f>'Chart 3'!W33</f>
        <v>0</v>
      </c>
      <c r="H135" s="84">
        <f>'Chart 3'!X33</f>
        <v>0</v>
      </c>
      <c r="I135" s="84">
        <f>'Chart 3'!Y33</f>
        <v>0</v>
      </c>
      <c r="J135" s="84">
        <f>'Chart 3'!Z33</f>
        <v>0</v>
      </c>
      <c r="K135" s="2" cm="1">
        <f t="array" aca="1" ref="K135" ca="1">IF(B135=0,0,INDIRECT("MRN_"&amp;A135))</f>
        <v>0</v>
      </c>
      <c r="L135" s="2">
        <f t="shared" si="175"/>
        <v>0</v>
      </c>
      <c r="M135" s="2" t="str">
        <f t="shared" si="176"/>
        <v>No</v>
      </c>
      <c r="N135" s="2" t="str">
        <f t="shared" si="177"/>
        <v>No</v>
      </c>
      <c r="O135" s="2" t="str" cm="1">
        <f t="array" aca="1" ref="O135" ca="1">IF(OR(INDIRECT("MRN_"&amp;A135)="N/A",B135=0),"No","Yes")</f>
        <v>No</v>
      </c>
    </row>
    <row r="136" spans="1:15" x14ac:dyDescent="0.25">
      <c r="A136" s="22">
        <v>3</v>
      </c>
      <c r="B136" s="84">
        <f>'Chart 3'!R34</f>
        <v>0</v>
      </c>
      <c r="C136" s="84">
        <f>'Chart 3'!S34</f>
        <v>0</v>
      </c>
      <c r="D136" s="84">
        <f>'Chart 3'!T34</f>
        <v>0</v>
      </c>
      <c r="E136" s="84">
        <f>'Chart 3'!U34</f>
        <v>0</v>
      </c>
      <c r="F136" s="85">
        <f>'Chart 3'!V34</f>
        <v>0</v>
      </c>
      <c r="G136" s="117">
        <f>'Chart 3'!W34</f>
        <v>0</v>
      </c>
      <c r="H136" s="84">
        <f>'Chart 3'!X34</f>
        <v>0</v>
      </c>
      <c r="I136" s="84">
        <f>'Chart 3'!Y34</f>
        <v>0</v>
      </c>
      <c r="J136" s="84">
        <f>'Chart 3'!Z34</f>
        <v>0</v>
      </c>
      <c r="K136" s="2" cm="1">
        <f t="array" aca="1" ref="K136" ca="1">IF(B136=0,0,INDIRECT("MRN_"&amp;A136))</f>
        <v>0</v>
      </c>
      <c r="L136" s="2">
        <f t="shared" si="175"/>
        <v>0</v>
      </c>
      <c r="M136" s="2" t="str">
        <f t="shared" si="176"/>
        <v>No</v>
      </c>
      <c r="N136" s="2" t="str">
        <f t="shared" si="177"/>
        <v>No</v>
      </c>
      <c r="O136" s="2" t="str" cm="1">
        <f t="array" aca="1" ref="O136" ca="1">IF(OR(INDIRECT("MRN_"&amp;A136)="N/A",B136=0),"No","Yes")</f>
        <v>No</v>
      </c>
    </row>
    <row r="137" spans="1:15" x14ac:dyDescent="0.25">
      <c r="A137" s="22">
        <v>3</v>
      </c>
      <c r="B137" s="84">
        <f>'Chart 3'!R35</f>
        <v>0</v>
      </c>
      <c r="C137" s="84">
        <f>'Chart 3'!S35</f>
        <v>0</v>
      </c>
      <c r="D137" s="84">
        <f>'Chart 3'!T35</f>
        <v>0</v>
      </c>
      <c r="E137" s="84">
        <f>'Chart 3'!U35</f>
        <v>0</v>
      </c>
      <c r="F137" s="85">
        <f>'Chart 3'!V35</f>
        <v>0</v>
      </c>
      <c r="G137" s="117">
        <f>'Chart 3'!W35</f>
        <v>0</v>
      </c>
      <c r="H137" s="84">
        <f>'Chart 3'!X35</f>
        <v>0</v>
      </c>
      <c r="I137" s="84">
        <f>'Chart 3'!Y35</f>
        <v>0</v>
      </c>
      <c r="J137" s="84">
        <f>'Chart 3'!Z35</f>
        <v>0</v>
      </c>
      <c r="K137" s="2" cm="1">
        <f t="array" aca="1" ref="K137" ca="1">IF(B137=0,0,INDIRECT("MRN_"&amp;A137))</f>
        <v>0</v>
      </c>
      <c r="L137" s="2">
        <f t="shared" si="175"/>
        <v>0</v>
      </c>
      <c r="M137" s="2" t="str">
        <f t="shared" si="176"/>
        <v>No</v>
      </c>
      <c r="N137" s="2" t="str">
        <f t="shared" si="177"/>
        <v>No</v>
      </c>
      <c r="O137" s="2" t="str" cm="1">
        <f t="array" aca="1" ref="O137" ca="1">IF(OR(INDIRECT("MRN_"&amp;A137)="N/A",B137=0),"No","Yes")</f>
        <v>No</v>
      </c>
    </row>
    <row r="138" spans="1:15" x14ac:dyDescent="0.25">
      <c r="A138" s="22">
        <v>3</v>
      </c>
      <c r="B138" s="84">
        <f>'Chart 3'!R36</f>
        <v>0</v>
      </c>
      <c r="C138" s="84">
        <f>'Chart 3'!S36</f>
        <v>0</v>
      </c>
      <c r="D138" s="84">
        <f>'Chart 3'!T36</f>
        <v>0</v>
      </c>
      <c r="E138" s="84">
        <f>'Chart 3'!U36</f>
        <v>0</v>
      </c>
      <c r="F138" s="85">
        <f>'Chart 3'!V36</f>
        <v>0</v>
      </c>
      <c r="G138" s="117">
        <f>'Chart 3'!W36</f>
        <v>0</v>
      </c>
      <c r="H138" s="84">
        <f>'Chart 3'!X36</f>
        <v>0</v>
      </c>
      <c r="I138" s="84">
        <f>'Chart 3'!Y36</f>
        <v>0</v>
      </c>
      <c r="J138" s="84">
        <f>'Chart 3'!Z36</f>
        <v>0</v>
      </c>
      <c r="K138" s="2" cm="1">
        <f t="array" aca="1" ref="K138" ca="1">IF(B138=0,0,INDIRECT("MRN_"&amp;A138))</f>
        <v>0</v>
      </c>
      <c r="L138" s="2">
        <f t="shared" si="175"/>
        <v>0</v>
      </c>
      <c r="M138" s="2" t="str">
        <f t="shared" si="176"/>
        <v>No</v>
      </c>
      <c r="N138" s="2" t="str">
        <f t="shared" si="177"/>
        <v>No</v>
      </c>
      <c r="O138" s="2" t="str" cm="1">
        <f t="array" aca="1" ref="O138" ca="1">IF(OR(INDIRECT("MRN_"&amp;A138)="N/A",B138=0),"No","Yes")</f>
        <v>No</v>
      </c>
    </row>
    <row r="139" spans="1:15" x14ac:dyDescent="0.25">
      <c r="A139" s="22">
        <v>3</v>
      </c>
      <c r="B139" s="84">
        <f>'Chart 3'!R37</f>
        <v>0</v>
      </c>
      <c r="C139" s="84">
        <f>'Chart 3'!S37</f>
        <v>0</v>
      </c>
      <c r="D139" s="84">
        <f>'Chart 3'!T37</f>
        <v>0</v>
      </c>
      <c r="E139" s="84">
        <f>'Chart 3'!U37</f>
        <v>0</v>
      </c>
      <c r="F139" s="85">
        <f>'Chart 3'!V37</f>
        <v>0</v>
      </c>
      <c r="G139" s="117">
        <f>'Chart 3'!W37</f>
        <v>0</v>
      </c>
      <c r="H139" s="84">
        <f>'Chart 3'!X37</f>
        <v>0</v>
      </c>
      <c r="I139" s="84">
        <f>'Chart 3'!Y37</f>
        <v>0</v>
      </c>
      <c r="J139" s="84">
        <f>'Chart 3'!Z37</f>
        <v>0</v>
      </c>
      <c r="K139" s="2" cm="1">
        <f t="array" aca="1" ref="K139" ca="1">IF(B139=0,0,INDIRECT("MRN_"&amp;A139))</f>
        <v>0</v>
      </c>
      <c r="L139" s="2">
        <f t="shared" si="175"/>
        <v>0</v>
      </c>
      <c r="M139" s="2" t="str">
        <f t="shared" si="176"/>
        <v>No</v>
      </c>
      <c r="N139" s="2" t="str">
        <f t="shared" si="177"/>
        <v>No</v>
      </c>
      <c r="O139" s="2" t="str" cm="1">
        <f t="array" aca="1" ref="O139" ca="1">IF(OR(INDIRECT("MRN_"&amp;A139)="N/A",B139=0),"No","Yes")</f>
        <v>No</v>
      </c>
    </row>
    <row r="140" spans="1:15" x14ac:dyDescent="0.25">
      <c r="A140" s="22">
        <v>3</v>
      </c>
      <c r="B140" s="84">
        <f>'Chart 3'!R38</f>
        <v>0</v>
      </c>
      <c r="C140" s="84">
        <f>'Chart 3'!S38</f>
        <v>0</v>
      </c>
      <c r="D140" s="84">
        <f>'Chart 3'!T38</f>
        <v>0</v>
      </c>
      <c r="E140" s="84">
        <f>'Chart 3'!U38</f>
        <v>0</v>
      </c>
      <c r="F140" s="85">
        <f>'Chart 3'!V38</f>
        <v>0</v>
      </c>
      <c r="G140" s="117">
        <f>'Chart 3'!W38</f>
        <v>0</v>
      </c>
      <c r="H140" s="84">
        <f>'Chart 3'!X38</f>
        <v>0</v>
      </c>
      <c r="I140" s="84">
        <f>'Chart 3'!Y38</f>
        <v>0</v>
      </c>
      <c r="J140" s="84">
        <f>'Chart 3'!Z38</f>
        <v>0</v>
      </c>
      <c r="K140" s="2" cm="1">
        <f t="array" aca="1" ref="K140" ca="1">IF(B140=0,0,INDIRECT("MRN_"&amp;A140))</f>
        <v>0</v>
      </c>
      <c r="L140" s="2">
        <f t="shared" si="175"/>
        <v>0</v>
      </c>
      <c r="M140" s="2" t="str">
        <f t="shared" si="176"/>
        <v>No</v>
      </c>
      <c r="N140" s="2" t="str">
        <f t="shared" si="177"/>
        <v>No</v>
      </c>
      <c r="O140" s="2" t="str" cm="1">
        <f t="array" aca="1" ref="O140" ca="1">IF(OR(INDIRECT("MRN_"&amp;A140)="N/A",B140=0),"No","Yes")</f>
        <v>No</v>
      </c>
    </row>
    <row r="141" spans="1:15" x14ac:dyDescent="0.25">
      <c r="A141" s="22">
        <v>4</v>
      </c>
      <c r="B141" s="84">
        <f>'Chart 4'!R9</f>
        <v>0</v>
      </c>
      <c r="C141" s="84">
        <f>'Chart 4'!S9</f>
        <v>0</v>
      </c>
      <c r="D141" s="84">
        <f>'Chart 4'!T9</f>
        <v>0</v>
      </c>
      <c r="E141" s="84">
        <f>'Chart 4'!U9</f>
        <v>0</v>
      </c>
      <c r="F141" s="85">
        <f>'Chart 4'!V9</f>
        <v>0</v>
      </c>
      <c r="G141" s="117">
        <f>'Chart 4'!W9</f>
        <v>0</v>
      </c>
      <c r="H141" s="84">
        <f>'Chart 4'!X9</f>
        <v>0</v>
      </c>
      <c r="I141" s="84">
        <f>'Chart 4'!Y9</f>
        <v>0</v>
      </c>
      <c r="J141" s="84">
        <f>'Chart 4'!Z9</f>
        <v>0</v>
      </c>
      <c r="K141" s="2" cm="1">
        <f t="array" aca="1" ref="K141" ca="1">IF(B141=0,0,INDIRECT("MRN_"&amp;A141))</f>
        <v>0</v>
      </c>
      <c r="L141" s="2">
        <f t="shared" ref="L141:L171" si="178">IF(B141=0,0,"Client_"&amp;A141)</f>
        <v>0</v>
      </c>
      <c r="M141" s="2" t="str">
        <f t="shared" ref="M141:M171" si="179">IF(I141=0,"No","Yes")</f>
        <v>No</v>
      </c>
      <c r="N141" s="2" t="str">
        <f t="shared" ref="N141:N171" si="180">IF(H141=0,"No","Yes")</f>
        <v>No</v>
      </c>
      <c r="O141" s="2" t="str" cm="1">
        <f t="array" aca="1" ref="O141" ca="1">IF(OR(INDIRECT("MRN_"&amp;A141)="N/A",B141=0),"No","Yes")</f>
        <v>No</v>
      </c>
    </row>
    <row r="142" spans="1:15" x14ac:dyDescent="0.25">
      <c r="A142" s="22">
        <v>4</v>
      </c>
      <c r="B142" s="84">
        <f>'Chart 4'!R10</f>
        <v>0</v>
      </c>
      <c r="C142" s="84">
        <f>'Chart 4'!S10</f>
        <v>0</v>
      </c>
      <c r="D142" s="84">
        <f>'Chart 4'!T10</f>
        <v>0</v>
      </c>
      <c r="E142" s="84">
        <f>'Chart 4'!U10</f>
        <v>0</v>
      </c>
      <c r="F142" s="85">
        <f>'Chart 4'!V10</f>
        <v>0</v>
      </c>
      <c r="G142" s="117">
        <f>'Chart 4'!W10</f>
        <v>0</v>
      </c>
      <c r="H142" s="84">
        <f>'Chart 4'!X10</f>
        <v>0</v>
      </c>
      <c r="I142" s="84">
        <f>'Chart 4'!Y10</f>
        <v>0</v>
      </c>
      <c r="J142" s="84">
        <f>'Chart 4'!Z10</f>
        <v>0</v>
      </c>
      <c r="K142" s="2" cm="1">
        <f t="array" aca="1" ref="K142" ca="1">IF(B142=0,0,INDIRECT("MRN_"&amp;A142))</f>
        <v>0</v>
      </c>
      <c r="L142" s="2">
        <f t="shared" ref="L142:L170" si="181">IF(B142=0,0,"Client_"&amp;A142)</f>
        <v>0</v>
      </c>
      <c r="M142" s="2" t="str">
        <f t="shared" ref="M142:M170" si="182">IF(I142=0,"No","Yes")</f>
        <v>No</v>
      </c>
      <c r="N142" s="2" t="str">
        <f t="shared" ref="N142:N170" si="183">IF(H142=0,"No","Yes")</f>
        <v>No</v>
      </c>
      <c r="O142" s="2" t="str" cm="1">
        <f t="array" aca="1" ref="O142" ca="1">IF(OR(INDIRECT("MRN_"&amp;A142)="N/A",B142=0),"No","Yes")</f>
        <v>No</v>
      </c>
    </row>
    <row r="143" spans="1:15" x14ac:dyDescent="0.25">
      <c r="A143" s="22">
        <v>4</v>
      </c>
      <c r="B143" s="84">
        <f>'Chart 4'!R11</f>
        <v>0</v>
      </c>
      <c r="C143" s="84">
        <f>'Chart 4'!S11</f>
        <v>0</v>
      </c>
      <c r="D143" s="84">
        <f>'Chart 4'!T11</f>
        <v>0</v>
      </c>
      <c r="E143" s="84">
        <f>'Chart 4'!U11</f>
        <v>0</v>
      </c>
      <c r="F143" s="85">
        <f>'Chart 4'!V11</f>
        <v>0</v>
      </c>
      <c r="G143" s="117">
        <f>'Chart 4'!W11</f>
        <v>0</v>
      </c>
      <c r="H143" s="84">
        <f>'Chart 4'!X11</f>
        <v>0</v>
      </c>
      <c r="I143" s="84">
        <f>'Chart 4'!Y11</f>
        <v>0</v>
      </c>
      <c r="J143" s="84">
        <f>'Chart 4'!Z11</f>
        <v>0</v>
      </c>
      <c r="K143" s="2" cm="1">
        <f t="array" aca="1" ref="K143" ca="1">IF(B143=0,0,INDIRECT("MRN_"&amp;A143))</f>
        <v>0</v>
      </c>
      <c r="L143" s="2">
        <f t="shared" si="181"/>
        <v>0</v>
      </c>
      <c r="M143" s="2" t="str">
        <f t="shared" si="182"/>
        <v>No</v>
      </c>
      <c r="N143" s="2" t="str">
        <f t="shared" si="183"/>
        <v>No</v>
      </c>
      <c r="O143" s="2" t="str" cm="1">
        <f t="array" aca="1" ref="O143" ca="1">IF(OR(INDIRECT("MRN_"&amp;A143)="N/A",B143=0),"No","Yes")</f>
        <v>No</v>
      </c>
    </row>
    <row r="144" spans="1:15" x14ac:dyDescent="0.25">
      <c r="A144" s="22">
        <v>4</v>
      </c>
      <c r="B144" s="84">
        <f>'Chart 4'!R12</f>
        <v>0</v>
      </c>
      <c r="C144" s="84">
        <f>'Chart 4'!S12</f>
        <v>0</v>
      </c>
      <c r="D144" s="84">
        <f>'Chart 4'!T12</f>
        <v>0</v>
      </c>
      <c r="E144" s="84">
        <f>'Chart 4'!U12</f>
        <v>0</v>
      </c>
      <c r="F144" s="85">
        <f>'Chart 4'!V12</f>
        <v>0</v>
      </c>
      <c r="G144" s="117">
        <f>'Chart 4'!W12</f>
        <v>0</v>
      </c>
      <c r="H144" s="84">
        <f>'Chart 4'!X12</f>
        <v>0</v>
      </c>
      <c r="I144" s="84">
        <f>'Chart 4'!Y12</f>
        <v>0</v>
      </c>
      <c r="J144" s="84">
        <f>'Chart 4'!Z12</f>
        <v>0</v>
      </c>
      <c r="K144" s="2" cm="1">
        <f t="array" aca="1" ref="K144" ca="1">IF(B144=0,0,INDIRECT("MRN_"&amp;A144))</f>
        <v>0</v>
      </c>
      <c r="L144" s="2">
        <f t="shared" si="181"/>
        <v>0</v>
      </c>
      <c r="M144" s="2" t="str">
        <f t="shared" si="182"/>
        <v>No</v>
      </c>
      <c r="N144" s="2" t="str">
        <f t="shared" si="183"/>
        <v>No</v>
      </c>
      <c r="O144" s="2" t="str" cm="1">
        <f t="array" aca="1" ref="O144" ca="1">IF(OR(INDIRECT("MRN_"&amp;A144)="N/A",B144=0),"No","Yes")</f>
        <v>No</v>
      </c>
    </row>
    <row r="145" spans="1:15" x14ac:dyDescent="0.25">
      <c r="A145" s="22">
        <v>4</v>
      </c>
      <c r="B145" s="84">
        <f>'Chart 4'!R13</f>
        <v>0</v>
      </c>
      <c r="C145" s="84">
        <f>'Chart 4'!S13</f>
        <v>0</v>
      </c>
      <c r="D145" s="84">
        <f>'Chart 4'!T13</f>
        <v>0</v>
      </c>
      <c r="E145" s="84">
        <f>'Chart 4'!U13</f>
        <v>0</v>
      </c>
      <c r="F145" s="85">
        <f>'Chart 4'!V13</f>
        <v>0</v>
      </c>
      <c r="G145" s="117">
        <f>'Chart 4'!W13</f>
        <v>0</v>
      </c>
      <c r="H145" s="84">
        <f>'Chart 4'!X13</f>
        <v>0</v>
      </c>
      <c r="I145" s="84">
        <f>'Chart 4'!Y13</f>
        <v>0</v>
      </c>
      <c r="J145" s="84">
        <f>'Chart 4'!Z13</f>
        <v>0</v>
      </c>
      <c r="K145" s="2" cm="1">
        <f t="array" aca="1" ref="K145" ca="1">IF(B145=0,0,INDIRECT("MRN_"&amp;A145))</f>
        <v>0</v>
      </c>
      <c r="L145" s="2">
        <f t="shared" si="181"/>
        <v>0</v>
      </c>
      <c r="M145" s="2" t="str">
        <f t="shared" si="182"/>
        <v>No</v>
      </c>
      <c r="N145" s="2" t="str">
        <f t="shared" si="183"/>
        <v>No</v>
      </c>
      <c r="O145" s="2" t="str" cm="1">
        <f t="array" aca="1" ref="O145" ca="1">IF(OR(INDIRECT("MRN_"&amp;A145)="N/A",B145=0),"No","Yes")</f>
        <v>No</v>
      </c>
    </row>
    <row r="146" spans="1:15" x14ac:dyDescent="0.25">
      <c r="A146" s="22">
        <v>4</v>
      </c>
      <c r="B146" s="84">
        <f>'Chart 4'!R14</f>
        <v>0</v>
      </c>
      <c r="C146" s="84">
        <f>'Chart 4'!S14</f>
        <v>0</v>
      </c>
      <c r="D146" s="84">
        <f>'Chart 4'!T14</f>
        <v>0</v>
      </c>
      <c r="E146" s="84">
        <f>'Chart 4'!U14</f>
        <v>0</v>
      </c>
      <c r="F146" s="85">
        <f>'Chart 4'!V14</f>
        <v>0</v>
      </c>
      <c r="G146" s="117">
        <f>'Chart 4'!W14</f>
        <v>0</v>
      </c>
      <c r="H146" s="84">
        <f>'Chart 4'!X14</f>
        <v>0</v>
      </c>
      <c r="I146" s="84">
        <f>'Chart 4'!Y14</f>
        <v>0</v>
      </c>
      <c r="J146" s="84">
        <f>'Chart 4'!Z14</f>
        <v>0</v>
      </c>
      <c r="K146" s="2" cm="1">
        <f t="array" aca="1" ref="K146" ca="1">IF(B146=0,0,INDIRECT("MRN_"&amp;A146))</f>
        <v>0</v>
      </c>
      <c r="L146" s="2">
        <f t="shared" si="181"/>
        <v>0</v>
      </c>
      <c r="M146" s="2" t="str">
        <f t="shared" si="182"/>
        <v>No</v>
      </c>
      <c r="N146" s="2" t="str">
        <f t="shared" si="183"/>
        <v>No</v>
      </c>
      <c r="O146" s="2" t="str" cm="1">
        <f t="array" aca="1" ref="O146" ca="1">IF(OR(INDIRECT("MRN_"&amp;A146)="N/A",B146=0),"No","Yes")</f>
        <v>No</v>
      </c>
    </row>
    <row r="147" spans="1:15" x14ac:dyDescent="0.25">
      <c r="A147" s="22">
        <v>4</v>
      </c>
      <c r="B147" s="84">
        <f>'Chart 4'!R15</f>
        <v>0</v>
      </c>
      <c r="C147" s="84">
        <f>'Chart 4'!S15</f>
        <v>0</v>
      </c>
      <c r="D147" s="84">
        <f>'Chart 4'!T15</f>
        <v>0</v>
      </c>
      <c r="E147" s="84">
        <f>'Chart 4'!U15</f>
        <v>0</v>
      </c>
      <c r="F147" s="85">
        <f>'Chart 4'!V15</f>
        <v>0</v>
      </c>
      <c r="G147" s="117">
        <f>'Chart 4'!W15</f>
        <v>0</v>
      </c>
      <c r="H147" s="84">
        <f>'Chart 4'!X15</f>
        <v>0</v>
      </c>
      <c r="I147" s="84">
        <f>'Chart 4'!Y15</f>
        <v>0</v>
      </c>
      <c r="J147" s="84">
        <f>'Chart 4'!Z15</f>
        <v>0</v>
      </c>
      <c r="K147" s="2" cm="1">
        <f t="array" aca="1" ref="K147" ca="1">IF(B147=0,0,INDIRECT("MRN_"&amp;A147))</f>
        <v>0</v>
      </c>
      <c r="L147" s="2">
        <f t="shared" si="181"/>
        <v>0</v>
      </c>
      <c r="M147" s="2" t="str">
        <f t="shared" si="182"/>
        <v>No</v>
      </c>
      <c r="N147" s="2" t="str">
        <f t="shared" si="183"/>
        <v>No</v>
      </c>
      <c r="O147" s="2" t="str" cm="1">
        <f t="array" aca="1" ref="O147" ca="1">IF(OR(INDIRECT("MRN_"&amp;A147)="N/A",B147=0),"No","Yes")</f>
        <v>No</v>
      </c>
    </row>
    <row r="148" spans="1:15" x14ac:dyDescent="0.25">
      <c r="A148" s="22">
        <v>4</v>
      </c>
      <c r="B148" s="84">
        <f>'Chart 4'!R16</f>
        <v>0</v>
      </c>
      <c r="C148" s="84">
        <f>'Chart 4'!S16</f>
        <v>0</v>
      </c>
      <c r="D148" s="84">
        <f>'Chart 4'!T16</f>
        <v>0</v>
      </c>
      <c r="E148" s="84">
        <f>'Chart 4'!U16</f>
        <v>0</v>
      </c>
      <c r="F148" s="85">
        <f>'Chart 4'!V16</f>
        <v>0</v>
      </c>
      <c r="G148" s="117">
        <f>'Chart 4'!W16</f>
        <v>0</v>
      </c>
      <c r="H148" s="84">
        <f>'Chart 4'!X16</f>
        <v>0</v>
      </c>
      <c r="I148" s="84">
        <f>'Chart 4'!Y16</f>
        <v>0</v>
      </c>
      <c r="J148" s="84">
        <f>'Chart 4'!Z16</f>
        <v>0</v>
      </c>
      <c r="K148" s="2" cm="1">
        <f t="array" aca="1" ref="K148" ca="1">IF(B148=0,0,INDIRECT("MRN_"&amp;A148))</f>
        <v>0</v>
      </c>
      <c r="L148" s="2">
        <f t="shared" si="181"/>
        <v>0</v>
      </c>
      <c r="M148" s="2" t="str">
        <f t="shared" si="182"/>
        <v>No</v>
      </c>
      <c r="N148" s="2" t="str">
        <f t="shared" si="183"/>
        <v>No</v>
      </c>
      <c r="O148" s="2" t="str" cm="1">
        <f t="array" aca="1" ref="O148" ca="1">IF(OR(INDIRECT("MRN_"&amp;A148)="N/A",B148=0),"No","Yes")</f>
        <v>No</v>
      </c>
    </row>
    <row r="149" spans="1:15" x14ac:dyDescent="0.25">
      <c r="A149" s="22">
        <v>4</v>
      </c>
      <c r="B149" s="84">
        <f>'Chart 4'!R17</f>
        <v>0</v>
      </c>
      <c r="C149" s="84">
        <f>'Chart 4'!S17</f>
        <v>0</v>
      </c>
      <c r="D149" s="84">
        <f>'Chart 4'!T17</f>
        <v>0</v>
      </c>
      <c r="E149" s="84">
        <f>'Chart 4'!U17</f>
        <v>0</v>
      </c>
      <c r="F149" s="85">
        <f>'Chart 4'!V17</f>
        <v>0</v>
      </c>
      <c r="G149" s="117">
        <f>'Chart 4'!W17</f>
        <v>0</v>
      </c>
      <c r="H149" s="84">
        <f>'Chart 4'!X17</f>
        <v>0</v>
      </c>
      <c r="I149" s="84">
        <f>'Chart 4'!Y17</f>
        <v>0</v>
      </c>
      <c r="J149" s="84">
        <f>'Chart 4'!Z17</f>
        <v>0</v>
      </c>
      <c r="K149" s="2" cm="1">
        <f t="array" aca="1" ref="K149" ca="1">IF(B149=0,0,INDIRECT("MRN_"&amp;A149))</f>
        <v>0</v>
      </c>
      <c r="L149" s="2">
        <f t="shared" si="181"/>
        <v>0</v>
      </c>
      <c r="M149" s="2" t="str">
        <f t="shared" si="182"/>
        <v>No</v>
      </c>
      <c r="N149" s="2" t="str">
        <f t="shared" si="183"/>
        <v>No</v>
      </c>
      <c r="O149" s="2" t="str" cm="1">
        <f t="array" aca="1" ref="O149" ca="1">IF(OR(INDIRECT("MRN_"&amp;A149)="N/A",B149=0),"No","Yes")</f>
        <v>No</v>
      </c>
    </row>
    <row r="150" spans="1:15" x14ac:dyDescent="0.25">
      <c r="A150" s="22">
        <v>4</v>
      </c>
      <c r="B150" s="84">
        <f>'Chart 4'!R18</f>
        <v>0</v>
      </c>
      <c r="C150" s="84">
        <f>'Chart 4'!S18</f>
        <v>0</v>
      </c>
      <c r="D150" s="84">
        <f>'Chart 4'!T18</f>
        <v>0</v>
      </c>
      <c r="E150" s="84">
        <f>'Chart 4'!U18</f>
        <v>0</v>
      </c>
      <c r="F150" s="85">
        <f>'Chart 4'!V18</f>
        <v>0</v>
      </c>
      <c r="G150" s="117">
        <f>'Chart 4'!W18</f>
        <v>0</v>
      </c>
      <c r="H150" s="84">
        <f>'Chart 4'!X18</f>
        <v>0</v>
      </c>
      <c r="I150" s="84">
        <f>'Chart 4'!Y18</f>
        <v>0</v>
      </c>
      <c r="J150" s="84">
        <f>'Chart 4'!Z18</f>
        <v>0</v>
      </c>
      <c r="K150" s="2" cm="1">
        <f t="array" aca="1" ref="K150" ca="1">IF(B150=0,0,INDIRECT("MRN_"&amp;A150))</f>
        <v>0</v>
      </c>
      <c r="L150" s="2">
        <f t="shared" si="181"/>
        <v>0</v>
      </c>
      <c r="M150" s="2" t="str">
        <f t="shared" si="182"/>
        <v>No</v>
      </c>
      <c r="N150" s="2" t="str">
        <f t="shared" si="183"/>
        <v>No</v>
      </c>
      <c r="O150" s="2" t="str" cm="1">
        <f t="array" aca="1" ref="O150" ca="1">IF(OR(INDIRECT("MRN_"&amp;A150)="N/A",B150=0),"No","Yes")</f>
        <v>No</v>
      </c>
    </row>
    <row r="151" spans="1:15" x14ac:dyDescent="0.25">
      <c r="A151" s="22">
        <v>4</v>
      </c>
      <c r="B151" s="84">
        <f>'Chart 4'!R19</f>
        <v>0</v>
      </c>
      <c r="C151" s="84">
        <f>'Chart 4'!S19</f>
        <v>0</v>
      </c>
      <c r="D151" s="84">
        <f>'Chart 4'!T19</f>
        <v>0</v>
      </c>
      <c r="E151" s="84">
        <f>'Chart 4'!U19</f>
        <v>0</v>
      </c>
      <c r="F151" s="85">
        <f>'Chart 4'!V19</f>
        <v>0</v>
      </c>
      <c r="G151" s="117">
        <f>'Chart 4'!W19</f>
        <v>0</v>
      </c>
      <c r="H151" s="84">
        <f>'Chart 4'!X19</f>
        <v>0</v>
      </c>
      <c r="I151" s="84">
        <f>'Chart 4'!Y19</f>
        <v>0</v>
      </c>
      <c r="J151" s="84">
        <f>'Chart 4'!Z19</f>
        <v>0</v>
      </c>
      <c r="K151" s="2" cm="1">
        <f t="array" aca="1" ref="K151" ca="1">IF(B151=0,0,INDIRECT("MRN_"&amp;A151))</f>
        <v>0</v>
      </c>
      <c r="L151" s="2">
        <f t="shared" si="181"/>
        <v>0</v>
      </c>
      <c r="M151" s="2" t="str">
        <f t="shared" si="182"/>
        <v>No</v>
      </c>
      <c r="N151" s="2" t="str">
        <f t="shared" si="183"/>
        <v>No</v>
      </c>
      <c r="O151" s="2" t="str" cm="1">
        <f t="array" aca="1" ref="O151" ca="1">IF(OR(INDIRECT("MRN_"&amp;A151)="N/A",B151=0),"No","Yes")</f>
        <v>No</v>
      </c>
    </row>
    <row r="152" spans="1:15" x14ac:dyDescent="0.25">
      <c r="A152" s="22">
        <v>4</v>
      </c>
      <c r="B152" s="84">
        <f>'Chart 4'!R20</f>
        <v>0</v>
      </c>
      <c r="C152" s="84">
        <f>'Chart 4'!S20</f>
        <v>0</v>
      </c>
      <c r="D152" s="84">
        <f>'Chart 4'!T20</f>
        <v>0</v>
      </c>
      <c r="E152" s="84">
        <f>'Chart 4'!U20</f>
        <v>0</v>
      </c>
      <c r="F152" s="85">
        <f>'Chart 4'!V20</f>
        <v>0</v>
      </c>
      <c r="G152" s="117">
        <f>'Chart 4'!W20</f>
        <v>0</v>
      </c>
      <c r="H152" s="84">
        <f>'Chart 4'!X20</f>
        <v>0</v>
      </c>
      <c r="I152" s="84">
        <f>'Chart 4'!Y20</f>
        <v>0</v>
      </c>
      <c r="J152" s="84">
        <f>'Chart 4'!Z20</f>
        <v>0</v>
      </c>
      <c r="K152" s="2" cm="1">
        <f t="array" aca="1" ref="K152" ca="1">IF(B152=0,0,INDIRECT("MRN_"&amp;A152))</f>
        <v>0</v>
      </c>
      <c r="L152" s="2">
        <f t="shared" si="181"/>
        <v>0</v>
      </c>
      <c r="M152" s="2" t="str">
        <f t="shared" si="182"/>
        <v>No</v>
      </c>
      <c r="N152" s="2" t="str">
        <f t="shared" si="183"/>
        <v>No</v>
      </c>
      <c r="O152" s="2" t="str" cm="1">
        <f t="array" aca="1" ref="O152" ca="1">IF(OR(INDIRECT("MRN_"&amp;A152)="N/A",B152=0),"No","Yes")</f>
        <v>No</v>
      </c>
    </row>
    <row r="153" spans="1:15" x14ac:dyDescent="0.25">
      <c r="A153" s="22">
        <v>4</v>
      </c>
      <c r="B153" s="84">
        <f>'Chart 4'!R21</f>
        <v>0</v>
      </c>
      <c r="C153" s="84">
        <f>'Chart 4'!S21</f>
        <v>0</v>
      </c>
      <c r="D153" s="84">
        <f>'Chart 4'!T21</f>
        <v>0</v>
      </c>
      <c r="E153" s="84">
        <f>'Chart 4'!U21</f>
        <v>0</v>
      </c>
      <c r="F153" s="85">
        <f>'Chart 4'!V21</f>
        <v>0</v>
      </c>
      <c r="G153" s="117">
        <f>'Chart 4'!W21</f>
        <v>0</v>
      </c>
      <c r="H153" s="84">
        <f>'Chart 4'!X21</f>
        <v>0</v>
      </c>
      <c r="I153" s="84">
        <f>'Chart 4'!Y21</f>
        <v>0</v>
      </c>
      <c r="J153" s="84">
        <f>'Chart 4'!Z21</f>
        <v>0</v>
      </c>
      <c r="K153" s="2" cm="1">
        <f t="array" aca="1" ref="K153" ca="1">IF(B153=0,0,INDIRECT("MRN_"&amp;A153))</f>
        <v>0</v>
      </c>
      <c r="L153" s="2">
        <f t="shared" si="181"/>
        <v>0</v>
      </c>
      <c r="M153" s="2" t="str">
        <f t="shared" si="182"/>
        <v>No</v>
      </c>
      <c r="N153" s="2" t="str">
        <f t="shared" si="183"/>
        <v>No</v>
      </c>
      <c r="O153" s="2" t="str" cm="1">
        <f t="array" aca="1" ref="O153" ca="1">IF(OR(INDIRECT("MRN_"&amp;A153)="N/A",B153=0),"No","Yes")</f>
        <v>No</v>
      </c>
    </row>
    <row r="154" spans="1:15" x14ac:dyDescent="0.25">
      <c r="A154" s="22">
        <v>4</v>
      </c>
      <c r="B154" s="84">
        <f>'Chart 4'!R22</f>
        <v>0</v>
      </c>
      <c r="C154" s="84">
        <f>'Chart 4'!S22</f>
        <v>0</v>
      </c>
      <c r="D154" s="84">
        <f>'Chart 4'!T22</f>
        <v>0</v>
      </c>
      <c r="E154" s="84">
        <f>'Chart 4'!U22</f>
        <v>0</v>
      </c>
      <c r="F154" s="85">
        <f>'Chart 4'!V22</f>
        <v>0</v>
      </c>
      <c r="G154" s="117">
        <f>'Chart 4'!W22</f>
        <v>0</v>
      </c>
      <c r="H154" s="84">
        <f>'Chart 4'!X22</f>
        <v>0</v>
      </c>
      <c r="I154" s="84">
        <f>'Chart 4'!Y22</f>
        <v>0</v>
      </c>
      <c r="J154" s="84">
        <f>'Chart 4'!Z22</f>
        <v>0</v>
      </c>
      <c r="K154" s="2" cm="1">
        <f t="array" aca="1" ref="K154" ca="1">IF(B154=0,0,INDIRECT("MRN_"&amp;A154))</f>
        <v>0</v>
      </c>
      <c r="L154" s="2">
        <f t="shared" si="181"/>
        <v>0</v>
      </c>
      <c r="M154" s="2" t="str">
        <f t="shared" si="182"/>
        <v>No</v>
      </c>
      <c r="N154" s="2" t="str">
        <f t="shared" si="183"/>
        <v>No</v>
      </c>
      <c r="O154" s="2" t="str" cm="1">
        <f t="array" aca="1" ref="O154" ca="1">IF(OR(INDIRECT("MRN_"&amp;A154)="N/A",B154=0),"No","Yes")</f>
        <v>No</v>
      </c>
    </row>
    <row r="155" spans="1:15" x14ac:dyDescent="0.25">
      <c r="A155" s="22">
        <v>4</v>
      </c>
      <c r="B155" s="84">
        <f>'Chart 4'!R23</f>
        <v>0</v>
      </c>
      <c r="C155" s="84">
        <f>'Chart 4'!S23</f>
        <v>0</v>
      </c>
      <c r="D155" s="84">
        <f>'Chart 4'!T23</f>
        <v>0</v>
      </c>
      <c r="E155" s="84">
        <f>'Chart 4'!U23</f>
        <v>0</v>
      </c>
      <c r="F155" s="85">
        <f>'Chart 4'!V23</f>
        <v>0</v>
      </c>
      <c r="G155" s="117">
        <f>'Chart 4'!W23</f>
        <v>0</v>
      </c>
      <c r="H155" s="84">
        <f>'Chart 4'!X23</f>
        <v>0</v>
      </c>
      <c r="I155" s="84">
        <f>'Chart 4'!Y23</f>
        <v>0</v>
      </c>
      <c r="J155" s="84">
        <f>'Chart 4'!Z23</f>
        <v>0</v>
      </c>
      <c r="K155" s="2" cm="1">
        <f t="array" aca="1" ref="K155" ca="1">IF(B155=0,0,INDIRECT("MRN_"&amp;A155))</f>
        <v>0</v>
      </c>
      <c r="L155" s="2">
        <f t="shared" si="181"/>
        <v>0</v>
      </c>
      <c r="M155" s="2" t="str">
        <f t="shared" si="182"/>
        <v>No</v>
      </c>
      <c r="N155" s="2" t="str">
        <f t="shared" si="183"/>
        <v>No</v>
      </c>
      <c r="O155" s="2" t="str" cm="1">
        <f t="array" aca="1" ref="O155" ca="1">IF(OR(INDIRECT("MRN_"&amp;A155)="N/A",B155=0),"No","Yes")</f>
        <v>No</v>
      </c>
    </row>
    <row r="156" spans="1:15" x14ac:dyDescent="0.25">
      <c r="A156" s="22">
        <v>4</v>
      </c>
      <c r="B156" s="84">
        <f>'Chart 4'!R24</f>
        <v>0</v>
      </c>
      <c r="C156" s="84">
        <f>'Chart 4'!S24</f>
        <v>0</v>
      </c>
      <c r="D156" s="84">
        <f>'Chart 4'!T24</f>
        <v>0</v>
      </c>
      <c r="E156" s="84">
        <f>'Chart 4'!U24</f>
        <v>0</v>
      </c>
      <c r="F156" s="85">
        <f>'Chart 4'!V24</f>
        <v>0</v>
      </c>
      <c r="G156" s="117">
        <f>'Chart 4'!W24</f>
        <v>0</v>
      </c>
      <c r="H156" s="84">
        <f>'Chart 4'!X24</f>
        <v>0</v>
      </c>
      <c r="I156" s="84">
        <f>'Chart 4'!Y24</f>
        <v>0</v>
      </c>
      <c r="J156" s="84">
        <f>'Chart 4'!Z24</f>
        <v>0</v>
      </c>
      <c r="K156" s="2" cm="1">
        <f t="array" aca="1" ref="K156" ca="1">IF(B156=0,0,INDIRECT("MRN_"&amp;A156))</f>
        <v>0</v>
      </c>
      <c r="L156" s="2">
        <f t="shared" si="181"/>
        <v>0</v>
      </c>
      <c r="M156" s="2" t="str">
        <f t="shared" si="182"/>
        <v>No</v>
      </c>
      <c r="N156" s="2" t="str">
        <f t="shared" si="183"/>
        <v>No</v>
      </c>
      <c r="O156" s="2" t="str" cm="1">
        <f t="array" aca="1" ref="O156" ca="1">IF(OR(INDIRECT("MRN_"&amp;A156)="N/A",B156=0),"No","Yes")</f>
        <v>No</v>
      </c>
    </row>
    <row r="157" spans="1:15" x14ac:dyDescent="0.25">
      <c r="A157" s="22">
        <v>4</v>
      </c>
      <c r="B157" s="84">
        <f>'Chart 4'!R25</f>
        <v>0</v>
      </c>
      <c r="C157" s="84">
        <f>'Chart 4'!S25</f>
        <v>0</v>
      </c>
      <c r="D157" s="84">
        <f>'Chart 4'!T25</f>
        <v>0</v>
      </c>
      <c r="E157" s="84">
        <f>'Chart 4'!U25</f>
        <v>0</v>
      </c>
      <c r="F157" s="85">
        <f>'Chart 4'!V25</f>
        <v>0</v>
      </c>
      <c r="G157" s="117">
        <f>'Chart 4'!W25</f>
        <v>0</v>
      </c>
      <c r="H157" s="84">
        <f>'Chart 4'!X25</f>
        <v>0</v>
      </c>
      <c r="I157" s="84">
        <f>'Chart 4'!Y25</f>
        <v>0</v>
      </c>
      <c r="J157" s="84">
        <f>'Chart 4'!Z25</f>
        <v>0</v>
      </c>
      <c r="K157" s="2" cm="1">
        <f t="array" aca="1" ref="K157" ca="1">IF(B157=0,0,INDIRECT("MRN_"&amp;A157))</f>
        <v>0</v>
      </c>
      <c r="L157" s="2">
        <f t="shared" si="181"/>
        <v>0</v>
      </c>
      <c r="M157" s="2" t="str">
        <f t="shared" si="182"/>
        <v>No</v>
      </c>
      <c r="N157" s="2" t="str">
        <f t="shared" si="183"/>
        <v>No</v>
      </c>
      <c r="O157" s="2" t="str" cm="1">
        <f t="array" aca="1" ref="O157" ca="1">IF(OR(INDIRECT("MRN_"&amp;A157)="N/A",B157=0),"No","Yes")</f>
        <v>No</v>
      </c>
    </row>
    <row r="158" spans="1:15" x14ac:dyDescent="0.25">
      <c r="A158" s="22">
        <v>4</v>
      </c>
      <c r="B158" s="84">
        <f>'Chart 4'!R26</f>
        <v>0</v>
      </c>
      <c r="C158" s="84">
        <f>'Chart 4'!S26</f>
        <v>0</v>
      </c>
      <c r="D158" s="84">
        <f>'Chart 4'!T26</f>
        <v>0</v>
      </c>
      <c r="E158" s="84">
        <f>'Chart 4'!U26</f>
        <v>0</v>
      </c>
      <c r="F158" s="85">
        <f>'Chart 4'!V26</f>
        <v>0</v>
      </c>
      <c r="G158" s="117">
        <f>'Chart 4'!W26</f>
        <v>0</v>
      </c>
      <c r="H158" s="84">
        <f>'Chart 4'!X26</f>
        <v>0</v>
      </c>
      <c r="I158" s="84">
        <f>'Chart 4'!Y26</f>
        <v>0</v>
      </c>
      <c r="J158" s="84">
        <f>'Chart 4'!Z26</f>
        <v>0</v>
      </c>
      <c r="K158" s="2" cm="1">
        <f t="array" aca="1" ref="K158" ca="1">IF(B158=0,0,INDIRECT("MRN_"&amp;A158))</f>
        <v>0</v>
      </c>
      <c r="L158" s="2">
        <f t="shared" si="181"/>
        <v>0</v>
      </c>
      <c r="M158" s="2" t="str">
        <f t="shared" si="182"/>
        <v>No</v>
      </c>
      <c r="N158" s="2" t="str">
        <f t="shared" si="183"/>
        <v>No</v>
      </c>
      <c r="O158" s="2" t="str" cm="1">
        <f t="array" aca="1" ref="O158" ca="1">IF(OR(INDIRECT("MRN_"&amp;A158)="N/A",B158=0),"No","Yes")</f>
        <v>No</v>
      </c>
    </row>
    <row r="159" spans="1:15" x14ac:dyDescent="0.25">
      <c r="A159" s="22">
        <v>4</v>
      </c>
      <c r="B159" s="84">
        <f>'Chart 4'!R27</f>
        <v>0</v>
      </c>
      <c r="C159" s="84">
        <f>'Chart 4'!S27</f>
        <v>0</v>
      </c>
      <c r="D159" s="84">
        <f>'Chart 4'!T27</f>
        <v>0</v>
      </c>
      <c r="E159" s="84">
        <f>'Chart 4'!U27</f>
        <v>0</v>
      </c>
      <c r="F159" s="85">
        <f>'Chart 4'!V27</f>
        <v>0</v>
      </c>
      <c r="G159" s="117">
        <f>'Chart 4'!W27</f>
        <v>0</v>
      </c>
      <c r="H159" s="84">
        <f>'Chart 4'!X27</f>
        <v>0</v>
      </c>
      <c r="I159" s="84">
        <f>'Chart 4'!Y27</f>
        <v>0</v>
      </c>
      <c r="J159" s="84">
        <f>'Chart 4'!Z27</f>
        <v>0</v>
      </c>
      <c r="K159" s="2" cm="1">
        <f t="array" aca="1" ref="K159" ca="1">IF(B159=0,0,INDIRECT("MRN_"&amp;A159))</f>
        <v>0</v>
      </c>
      <c r="L159" s="2">
        <f t="shared" si="181"/>
        <v>0</v>
      </c>
      <c r="M159" s="2" t="str">
        <f t="shared" si="182"/>
        <v>No</v>
      </c>
      <c r="N159" s="2" t="str">
        <f t="shared" si="183"/>
        <v>No</v>
      </c>
      <c r="O159" s="2" t="str" cm="1">
        <f t="array" aca="1" ref="O159" ca="1">IF(OR(INDIRECT("MRN_"&amp;A159)="N/A",B159=0),"No","Yes")</f>
        <v>No</v>
      </c>
    </row>
    <row r="160" spans="1:15" x14ac:dyDescent="0.25">
      <c r="A160" s="22">
        <v>4</v>
      </c>
      <c r="B160" s="84">
        <f>'Chart 4'!R28</f>
        <v>0</v>
      </c>
      <c r="C160" s="84">
        <f>'Chart 4'!S28</f>
        <v>0</v>
      </c>
      <c r="D160" s="84">
        <f>'Chart 4'!T28</f>
        <v>0</v>
      </c>
      <c r="E160" s="84">
        <f>'Chart 4'!U28</f>
        <v>0</v>
      </c>
      <c r="F160" s="85">
        <f>'Chart 4'!V28</f>
        <v>0</v>
      </c>
      <c r="G160" s="117">
        <f>'Chart 4'!W28</f>
        <v>0</v>
      </c>
      <c r="H160" s="84">
        <f>'Chart 4'!X28</f>
        <v>0</v>
      </c>
      <c r="I160" s="84">
        <f>'Chart 4'!Y28</f>
        <v>0</v>
      </c>
      <c r="J160" s="84">
        <f>'Chart 4'!Z28</f>
        <v>0</v>
      </c>
      <c r="K160" s="2" cm="1">
        <f t="array" aca="1" ref="K160" ca="1">IF(B160=0,0,INDIRECT("MRN_"&amp;A160))</f>
        <v>0</v>
      </c>
      <c r="L160" s="2">
        <f t="shared" si="181"/>
        <v>0</v>
      </c>
      <c r="M160" s="2" t="str">
        <f t="shared" si="182"/>
        <v>No</v>
      </c>
      <c r="N160" s="2" t="str">
        <f t="shared" si="183"/>
        <v>No</v>
      </c>
      <c r="O160" s="2" t="str" cm="1">
        <f t="array" aca="1" ref="O160" ca="1">IF(OR(INDIRECT("MRN_"&amp;A160)="N/A",B160=0),"No","Yes")</f>
        <v>No</v>
      </c>
    </row>
    <row r="161" spans="1:15" x14ac:dyDescent="0.25">
      <c r="A161" s="22">
        <v>4</v>
      </c>
      <c r="B161" s="84">
        <f>'Chart 4'!R29</f>
        <v>0</v>
      </c>
      <c r="C161" s="84">
        <f>'Chart 4'!S29</f>
        <v>0</v>
      </c>
      <c r="D161" s="84">
        <f>'Chart 4'!T29</f>
        <v>0</v>
      </c>
      <c r="E161" s="84">
        <f>'Chart 4'!U29</f>
        <v>0</v>
      </c>
      <c r="F161" s="85">
        <f>'Chart 4'!V29</f>
        <v>0</v>
      </c>
      <c r="G161" s="117">
        <f>'Chart 4'!W29</f>
        <v>0</v>
      </c>
      <c r="H161" s="84">
        <f>'Chart 4'!X29</f>
        <v>0</v>
      </c>
      <c r="I161" s="84">
        <f>'Chart 4'!Y29</f>
        <v>0</v>
      </c>
      <c r="J161" s="84">
        <f>'Chart 4'!Z29</f>
        <v>0</v>
      </c>
      <c r="K161" s="2" cm="1">
        <f t="array" aca="1" ref="K161" ca="1">IF(B161=0,0,INDIRECT("MRN_"&amp;A161))</f>
        <v>0</v>
      </c>
      <c r="L161" s="2">
        <f t="shared" si="181"/>
        <v>0</v>
      </c>
      <c r="M161" s="2" t="str">
        <f t="shared" si="182"/>
        <v>No</v>
      </c>
      <c r="N161" s="2" t="str">
        <f t="shared" si="183"/>
        <v>No</v>
      </c>
      <c r="O161" s="2" t="str" cm="1">
        <f t="array" aca="1" ref="O161" ca="1">IF(OR(INDIRECT("MRN_"&amp;A161)="N/A",B161=0),"No","Yes")</f>
        <v>No</v>
      </c>
    </row>
    <row r="162" spans="1:15" x14ac:dyDescent="0.25">
      <c r="A162" s="22">
        <v>4</v>
      </c>
      <c r="B162" s="84">
        <f>'Chart 4'!R30</f>
        <v>0</v>
      </c>
      <c r="C162" s="84">
        <f>'Chart 4'!S30</f>
        <v>0</v>
      </c>
      <c r="D162" s="84">
        <f>'Chart 4'!T30</f>
        <v>0</v>
      </c>
      <c r="E162" s="84">
        <f>'Chart 4'!U30</f>
        <v>0</v>
      </c>
      <c r="F162" s="85">
        <f>'Chart 4'!V30</f>
        <v>0</v>
      </c>
      <c r="G162" s="117">
        <f>'Chart 4'!W30</f>
        <v>0</v>
      </c>
      <c r="H162" s="84">
        <f>'Chart 4'!X30</f>
        <v>0</v>
      </c>
      <c r="I162" s="84">
        <f>'Chart 4'!Y30</f>
        <v>0</v>
      </c>
      <c r="J162" s="84">
        <f>'Chart 4'!Z30</f>
        <v>0</v>
      </c>
      <c r="K162" s="2" cm="1">
        <f t="array" aca="1" ref="K162" ca="1">IF(B162=0,0,INDIRECT("MRN_"&amp;A162))</f>
        <v>0</v>
      </c>
      <c r="L162" s="2">
        <f t="shared" si="181"/>
        <v>0</v>
      </c>
      <c r="M162" s="2" t="str">
        <f t="shared" si="182"/>
        <v>No</v>
      </c>
      <c r="N162" s="2" t="str">
        <f t="shared" si="183"/>
        <v>No</v>
      </c>
      <c r="O162" s="2" t="str" cm="1">
        <f t="array" aca="1" ref="O162" ca="1">IF(OR(INDIRECT("MRN_"&amp;A162)="N/A",B162=0),"No","Yes")</f>
        <v>No</v>
      </c>
    </row>
    <row r="163" spans="1:15" x14ac:dyDescent="0.25">
      <c r="A163" s="22">
        <v>4</v>
      </c>
      <c r="B163" s="84">
        <f>'Chart 4'!R31</f>
        <v>0</v>
      </c>
      <c r="C163" s="84">
        <f>'Chart 4'!S31</f>
        <v>0</v>
      </c>
      <c r="D163" s="84">
        <f>'Chart 4'!T31</f>
        <v>0</v>
      </c>
      <c r="E163" s="84">
        <f>'Chart 4'!U31</f>
        <v>0</v>
      </c>
      <c r="F163" s="85">
        <f>'Chart 4'!V31</f>
        <v>0</v>
      </c>
      <c r="G163" s="117">
        <f>'Chart 4'!W31</f>
        <v>0</v>
      </c>
      <c r="H163" s="84">
        <f>'Chart 4'!X31</f>
        <v>0</v>
      </c>
      <c r="I163" s="84">
        <f>'Chart 4'!Y31</f>
        <v>0</v>
      </c>
      <c r="J163" s="84">
        <f>'Chart 4'!Z31</f>
        <v>0</v>
      </c>
      <c r="K163" s="2" cm="1">
        <f t="array" aca="1" ref="K163" ca="1">IF(B163=0,0,INDIRECT("MRN_"&amp;A163))</f>
        <v>0</v>
      </c>
      <c r="L163" s="2">
        <f t="shared" si="181"/>
        <v>0</v>
      </c>
      <c r="M163" s="2" t="str">
        <f t="shared" si="182"/>
        <v>No</v>
      </c>
      <c r="N163" s="2" t="str">
        <f t="shared" si="183"/>
        <v>No</v>
      </c>
      <c r="O163" s="2" t="str" cm="1">
        <f t="array" aca="1" ref="O163" ca="1">IF(OR(INDIRECT("MRN_"&amp;A163)="N/A",B163=0),"No","Yes")</f>
        <v>No</v>
      </c>
    </row>
    <row r="164" spans="1:15" x14ac:dyDescent="0.25">
      <c r="A164" s="22">
        <v>4</v>
      </c>
      <c r="B164" s="84">
        <f>'Chart 4'!R32</f>
        <v>0</v>
      </c>
      <c r="C164" s="84">
        <f>'Chart 4'!S32</f>
        <v>0</v>
      </c>
      <c r="D164" s="84">
        <f>'Chart 4'!T32</f>
        <v>0</v>
      </c>
      <c r="E164" s="84">
        <f>'Chart 4'!U32</f>
        <v>0</v>
      </c>
      <c r="F164" s="85">
        <f>'Chart 4'!V32</f>
        <v>0</v>
      </c>
      <c r="G164" s="117">
        <f>'Chart 4'!W32</f>
        <v>0</v>
      </c>
      <c r="H164" s="84">
        <f>'Chart 4'!X32</f>
        <v>0</v>
      </c>
      <c r="I164" s="84">
        <f>'Chart 4'!Y32</f>
        <v>0</v>
      </c>
      <c r="J164" s="84">
        <f>'Chart 4'!Z32</f>
        <v>0</v>
      </c>
      <c r="K164" s="2" cm="1">
        <f t="array" aca="1" ref="K164" ca="1">IF(B164=0,0,INDIRECT("MRN_"&amp;A164))</f>
        <v>0</v>
      </c>
      <c r="L164" s="2">
        <f t="shared" si="181"/>
        <v>0</v>
      </c>
      <c r="M164" s="2" t="str">
        <f t="shared" si="182"/>
        <v>No</v>
      </c>
      <c r="N164" s="2" t="str">
        <f t="shared" si="183"/>
        <v>No</v>
      </c>
      <c r="O164" s="2" t="str" cm="1">
        <f t="array" aca="1" ref="O164" ca="1">IF(OR(INDIRECT("MRN_"&amp;A164)="N/A",B164=0),"No","Yes")</f>
        <v>No</v>
      </c>
    </row>
    <row r="165" spans="1:15" x14ac:dyDescent="0.25">
      <c r="A165" s="22">
        <v>4</v>
      </c>
      <c r="B165" s="84">
        <f>'Chart 4'!R33</f>
        <v>0</v>
      </c>
      <c r="C165" s="84">
        <f>'Chart 4'!S33</f>
        <v>0</v>
      </c>
      <c r="D165" s="84">
        <f>'Chart 4'!T33</f>
        <v>0</v>
      </c>
      <c r="E165" s="84">
        <f>'Chart 4'!U33</f>
        <v>0</v>
      </c>
      <c r="F165" s="85">
        <f>'Chart 4'!V33</f>
        <v>0</v>
      </c>
      <c r="G165" s="117">
        <f>'Chart 4'!W33</f>
        <v>0</v>
      </c>
      <c r="H165" s="84">
        <f>'Chart 4'!X33</f>
        <v>0</v>
      </c>
      <c r="I165" s="84">
        <f>'Chart 4'!Y33</f>
        <v>0</v>
      </c>
      <c r="J165" s="84">
        <f>'Chart 4'!Z33</f>
        <v>0</v>
      </c>
      <c r="K165" s="2" cm="1">
        <f t="array" aca="1" ref="K165" ca="1">IF(B165=0,0,INDIRECT("MRN_"&amp;A165))</f>
        <v>0</v>
      </c>
      <c r="L165" s="2">
        <f t="shared" si="181"/>
        <v>0</v>
      </c>
      <c r="M165" s="2" t="str">
        <f t="shared" si="182"/>
        <v>No</v>
      </c>
      <c r="N165" s="2" t="str">
        <f t="shared" si="183"/>
        <v>No</v>
      </c>
      <c r="O165" s="2" t="str" cm="1">
        <f t="array" aca="1" ref="O165" ca="1">IF(OR(INDIRECT("MRN_"&amp;A165)="N/A",B165=0),"No","Yes")</f>
        <v>No</v>
      </c>
    </row>
    <row r="166" spans="1:15" x14ac:dyDescent="0.25">
      <c r="A166" s="22">
        <v>4</v>
      </c>
      <c r="B166" s="84">
        <f>'Chart 4'!R34</f>
        <v>0</v>
      </c>
      <c r="C166" s="84">
        <f>'Chart 4'!S34</f>
        <v>0</v>
      </c>
      <c r="D166" s="84">
        <f>'Chart 4'!T34</f>
        <v>0</v>
      </c>
      <c r="E166" s="84">
        <f>'Chart 4'!U34</f>
        <v>0</v>
      </c>
      <c r="F166" s="85">
        <f>'Chart 4'!V34</f>
        <v>0</v>
      </c>
      <c r="G166" s="117">
        <f>'Chart 4'!W34</f>
        <v>0</v>
      </c>
      <c r="H166" s="84">
        <f>'Chart 4'!X34</f>
        <v>0</v>
      </c>
      <c r="I166" s="84">
        <f>'Chart 4'!Y34</f>
        <v>0</v>
      </c>
      <c r="J166" s="84">
        <f>'Chart 4'!Z34</f>
        <v>0</v>
      </c>
      <c r="K166" s="2" cm="1">
        <f t="array" aca="1" ref="K166" ca="1">IF(B166=0,0,INDIRECT("MRN_"&amp;A166))</f>
        <v>0</v>
      </c>
      <c r="L166" s="2">
        <f t="shared" si="181"/>
        <v>0</v>
      </c>
      <c r="M166" s="2" t="str">
        <f t="shared" si="182"/>
        <v>No</v>
      </c>
      <c r="N166" s="2" t="str">
        <f t="shared" si="183"/>
        <v>No</v>
      </c>
      <c r="O166" s="2" t="str" cm="1">
        <f t="array" aca="1" ref="O166" ca="1">IF(OR(INDIRECT("MRN_"&amp;A166)="N/A",B166=0),"No","Yes")</f>
        <v>No</v>
      </c>
    </row>
    <row r="167" spans="1:15" x14ac:dyDescent="0.25">
      <c r="A167" s="22">
        <v>4</v>
      </c>
      <c r="B167" s="84">
        <f>'Chart 4'!R35</f>
        <v>0</v>
      </c>
      <c r="C167" s="84">
        <f>'Chart 4'!S35</f>
        <v>0</v>
      </c>
      <c r="D167" s="84">
        <f>'Chart 4'!T35</f>
        <v>0</v>
      </c>
      <c r="E167" s="84">
        <f>'Chart 4'!U35</f>
        <v>0</v>
      </c>
      <c r="F167" s="85">
        <f>'Chart 4'!V35</f>
        <v>0</v>
      </c>
      <c r="G167" s="117">
        <f>'Chart 4'!W35</f>
        <v>0</v>
      </c>
      <c r="H167" s="84">
        <f>'Chart 4'!X35</f>
        <v>0</v>
      </c>
      <c r="I167" s="84">
        <f>'Chart 4'!Y35</f>
        <v>0</v>
      </c>
      <c r="J167" s="84">
        <f>'Chart 4'!Z35</f>
        <v>0</v>
      </c>
      <c r="K167" s="2" cm="1">
        <f t="array" aca="1" ref="K167" ca="1">IF(B167=0,0,INDIRECT("MRN_"&amp;A167))</f>
        <v>0</v>
      </c>
      <c r="L167" s="2">
        <f t="shared" si="181"/>
        <v>0</v>
      </c>
      <c r="M167" s="2" t="str">
        <f t="shared" si="182"/>
        <v>No</v>
      </c>
      <c r="N167" s="2" t="str">
        <f t="shared" si="183"/>
        <v>No</v>
      </c>
      <c r="O167" s="2" t="str" cm="1">
        <f t="array" aca="1" ref="O167" ca="1">IF(OR(INDIRECT("MRN_"&amp;A167)="N/A",B167=0),"No","Yes")</f>
        <v>No</v>
      </c>
    </row>
    <row r="168" spans="1:15" x14ac:dyDescent="0.25">
      <c r="A168" s="22">
        <v>4</v>
      </c>
      <c r="B168" s="84">
        <f>'Chart 4'!R36</f>
        <v>0</v>
      </c>
      <c r="C168" s="84">
        <f>'Chart 4'!S36</f>
        <v>0</v>
      </c>
      <c r="D168" s="84">
        <f>'Chart 4'!T36</f>
        <v>0</v>
      </c>
      <c r="E168" s="84">
        <f>'Chart 4'!U36</f>
        <v>0</v>
      </c>
      <c r="F168" s="85">
        <f>'Chart 4'!V36</f>
        <v>0</v>
      </c>
      <c r="G168" s="117">
        <f>'Chart 4'!W36</f>
        <v>0</v>
      </c>
      <c r="H168" s="84">
        <f>'Chart 4'!X36</f>
        <v>0</v>
      </c>
      <c r="I168" s="84">
        <f>'Chart 4'!Y36</f>
        <v>0</v>
      </c>
      <c r="J168" s="84">
        <f>'Chart 4'!Z36</f>
        <v>0</v>
      </c>
      <c r="K168" s="2" cm="1">
        <f t="array" aca="1" ref="K168" ca="1">IF(B168=0,0,INDIRECT("MRN_"&amp;A168))</f>
        <v>0</v>
      </c>
      <c r="L168" s="2">
        <f t="shared" si="181"/>
        <v>0</v>
      </c>
      <c r="M168" s="2" t="str">
        <f t="shared" si="182"/>
        <v>No</v>
      </c>
      <c r="N168" s="2" t="str">
        <f t="shared" si="183"/>
        <v>No</v>
      </c>
      <c r="O168" s="2" t="str" cm="1">
        <f t="array" aca="1" ref="O168" ca="1">IF(OR(INDIRECT("MRN_"&amp;A168)="N/A",B168=0),"No","Yes")</f>
        <v>No</v>
      </c>
    </row>
    <row r="169" spans="1:15" x14ac:dyDescent="0.25">
      <c r="A169" s="22">
        <v>4</v>
      </c>
      <c r="B169" s="84">
        <f>'Chart 4'!R37</f>
        <v>0</v>
      </c>
      <c r="C169" s="84">
        <f>'Chart 4'!S37</f>
        <v>0</v>
      </c>
      <c r="D169" s="84">
        <f>'Chart 4'!T37</f>
        <v>0</v>
      </c>
      <c r="E169" s="84">
        <f>'Chart 4'!U37</f>
        <v>0</v>
      </c>
      <c r="F169" s="85">
        <f>'Chart 4'!V37</f>
        <v>0</v>
      </c>
      <c r="G169" s="117">
        <f>'Chart 4'!W37</f>
        <v>0</v>
      </c>
      <c r="H169" s="84">
        <f>'Chart 4'!X37</f>
        <v>0</v>
      </c>
      <c r="I169" s="84">
        <f>'Chart 4'!Y37</f>
        <v>0</v>
      </c>
      <c r="J169" s="84">
        <f>'Chart 4'!Z37</f>
        <v>0</v>
      </c>
      <c r="K169" s="2" cm="1">
        <f t="array" aca="1" ref="K169" ca="1">IF(B169=0,0,INDIRECT("MRN_"&amp;A169))</f>
        <v>0</v>
      </c>
      <c r="L169" s="2">
        <f t="shared" si="181"/>
        <v>0</v>
      </c>
      <c r="M169" s="2" t="str">
        <f t="shared" si="182"/>
        <v>No</v>
      </c>
      <c r="N169" s="2" t="str">
        <f t="shared" si="183"/>
        <v>No</v>
      </c>
      <c r="O169" s="2" t="str" cm="1">
        <f t="array" aca="1" ref="O169" ca="1">IF(OR(INDIRECT("MRN_"&amp;A169)="N/A",B169=0),"No","Yes")</f>
        <v>No</v>
      </c>
    </row>
    <row r="170" spans="1:15" x14ac:dyDescent="0.25">
      <c r="A170" s="22">
        <v>4</v>
      </c>
      <c r="B170" s="84">
        <f>'Chart 4'!R38</f>
        <v>0</v>
      </c>
      <c r="C170" s="84">
        <f>'Chart 4'!S38</f>
        <v>0</v>
      </c>
      <c r="D170" s="84">
        <f>'Chart 4'!T38</f>
        <v>0</v>
      </c>
      <c r="E170" s="84">
        <f>'Chart 4'!U38</f>
        <v>0</v>
      </c>
      <c r="F170" s="85">
        <f>'Chart 4'!V38</f>
        <v>0</v>
      </c>
      <c r="G170" s="117">
        <f>'Chart 4'!W38</f>
        <v>0</v>
      </c>
      <c r="H170" s="84">
        <f>'Chart 4'!X38</f>
        <v>0</v>
      </c>
      <c r="I170" s="84">
        <f>'Chart 4'!Y38</f>
        <v>0</v>
      </c>
      <c r="J170" s="84">
        <f>'Chart 4'!Z38</f>
        <v>0</v>
      </c>
      <c r="K170" s="2" cm="1">
        <f t="array" aca="1" ref="K170" ca="1">IF(B170=0,0,INDIRECT("MRN_"&amp;A170))</f>
        <v>0</v>
      </c>
      <c r="L170" s="2">
        <f t="shared" si="181"/>
        <v>0</v>
      </c>
      <c r="M170" s="2" t="str">
        <f t="shared" si="182"/>
        <v>No</v>
      </c>
      <c r="N170" s="2" t="str">
        <f t="shared" si="183"/>
        <v>No</v>
      </c>
      <c r="O170" s="2" t="str" cm="1">
        <f t="array" aca="1" ref="O170" ca="1">IF(OR(INDIRECT("MRN_"&amp;A170)="N/A",B170=0),"No","Yes")</f>
        <v>No</v>
      </c>
    </row>
    <row r="171" spans="1:15" x14ac:dyDescent="0.25">
      <c r="A171" s="22">
        <v>5</v>
      </c>
      <c r="B171" s="84">
        <f>'Chart 5'!R9</f>
        <v>0</v>
      </c>
      <c r="C171" s="84">
        <f>'Chart 5'!S9</f>
        <v>0</v>
      </c>
      <c r="D171" s="84">
        <f>'Chart 5'!T9</f>
        <v>0</v>
      </c>
      <c r="E171" s="84">
        <f>'Chart 5'!U9</f>
        <v>0</v>
      </c>
      <c r="F171" s="85">
        <f>'Chart 5'!V9</f>
        <v>0</v>
      </c>
      <c r="G171" s="117">
        <f>'Chart 5'!W9</f>
        <v>0</v>
      </c>
      <c r="H171" s="84">
        <f>'Chart 5'!X9</f>
        <v>0</v>
      </c>
      <c r="I171" s="84">
        <f>'Chart 5'!Y9</f>
        <v>0</v>
      </c>
      <c r="J171" s="84">
        <f>'Chart 5'!Z9</f>
        <v>0</v>
      </c>
      <c r="K171" s="2" cm="1">
        <f t="array" aca="1" ref="K171" ca="1">IF(B171=0,0,INDIRECT("MRN_"&amp;A171))</f>
        <v>0</v>
      </c>
      <c r="L171" s="2">
        <f t="shared" si="178"/>
        <v>0</v>
      </c>
      <c r="M171" s="2" t="str">
        <f t="shared" si="179"/>
        <v>No</v>
      </c>
      <c r="N171" s="2" t="str">
        <f t="shared" si="180"/>
        <v>No</v>
      </c>
      <c r="O171" s="2" t="str" cm="1">
        <f t="array" aca="1" ref="O171" ca="1">IF(OR(INDIRECT("MRN_"&amp;A171)="N/A",B171=0),"No","Yes")</f>
        <v>No</v>
      </c>
    </row>
    <row r="172" spans="1:15" x14ac:dyDescent="0.25">
      <c r="A172" s="22">
        <v>5</v>
      </c>
      <c r="B172" s="84">
        <f>'Chart 5'!R10</f>
        <v>0</v>
      </c>
      <c r="C172" s="84">
        <f>'Chart 5'!S10</f>
        <v>0</v>
      </c>
      <c r="D172" s="84">
        <f>'Chart 5'!T10</f>
        <v>0</v>
      </c>
      <c r="E172" s="84">
        <f>'Chart 5'!U10</f>
        <v>0</v>
      </c>
      <c r="F172" s="85">
        <f>'Chart 5'!V10</f>
        <v>0</v>
      </c>
      <c r="G172" s="117">
        <f>'Chart 5'!W10</f>
        <v>0</v>
      </c>
      <c r="H172" s="84">
        <f>'Chart 5'!X10</f>
        <v>0</v>
      </c>
      <c r="I172" s="84">
        <f>'Chart 5'!Y10</f>
        <v>0</v>
      </c>
      <c r="J172" s="84">
        <f>'Chart 5'!Z10</f>
        <v>0</v>
      </c>
      <c r="K172" s="2" cm="1">
        <f t="array" aca="1" ref="K172" ca="1">IF(B172=0,0,INDIRECT("MRN_"&amp;A172))</f>
        <v>0</v>
      </c>
      <c r="L172" s="2">
        <f t="shared" ref="L172:L200" si="184">IF(B172=0,0,"Client_"&amp;A172)</f>
        <v>0</v>
      </c>
      <c r="M172" s="2" t="str">
        <f t="shared" ref="M172:M200" si="185">IF(I172=0,"No","Yes")</f>
        <v>No</v>
      </c>
      <c r="N172" s="2" t="str">
        <f t="shared" ref="N172:N200" si="186">IF(H172=0,"No","Yes")</f>
        <v>No</v>
      </c>
      <c r="O172" s="2" t="str" cm="1">
        <f t="array" aca="1" ref="O172" ca="1">IF(OR(INDIRECT("MRN_"&amp;A172)="N/A",B172=0),"No","Yes")</f>
        <v>No</v>
      </c>
    </row>
    <row r="173" spans="1:15" x14ac:dyDescent="0.25">
      <c r="A173" s="22">
        <v>5</v>
      </c>
      <c r="B173" s="84">
        <f>'Chart 5'!R11</f>
        <v>0</v>
      </c>
      <c r="C173" s="84">
        <f>'Chart 5'!S11</f>
        <v>0</v>
      </c>
      <c r="D173" s="84">
        <f>'Chart 5'!T11</f>
        <v>0</v>
      </c>
      <c r="E173" s="84">
        <f>'Chart 5'!U11</f>
        <v>0</v>
      </c>
      <c r="F173" s="85">
        <f>'Chart 5'!V11</f>
        <v>0</v>
      </c>
      <c r="G173" s="117">
        <f>'Chart 5'!W11</f>
        <v>0</v>
      </c>
      <c r="H173" s="84">
        <f>'Chart 5'!X11</f>
        <v>0</v>
      </c>
      <c r="I173" s="84">
        <f>'Chart 5'!Y11</f>
        <v>0</v>
      </c>
      <c r="J173" s="84">
        <f>'Chart 5'!Z11</f>
        <v>0</v>
      </c>
      <c r="K173" s="2" cm="1">
        <f t="array" aca="1" ref="K173" ca="1">IF(B173=0,0,INDIRECT("MRN_"&amp;A173))</f>
        <v>0</v>
      </c>
      <c r="L173" s="2">
        <f t="shared" si="184"/>
        <v>0</v>
      </c>
      <c r="M173" s="2" t="str">
        <f t="shared" si="185"/>
        <v>No</v>
      </c>
      <c r="N173" s="2" t="str">
        <f t="shared" si="186"/>
        <v>No</v>
      </c>
      <c r="O173" s="2" t="str" cm="1">
        <f t="array" aca="1" ref="O173" ca="1">IF(OR(INDIRECT("MRN_"&amp;A173)="N/A",B173=0),"No","Yes")</f>
        <v>No</v>
      </c>
    </row>
    <row r="174" spans="1:15" x14ac:dyDescent="0.25">
      <c r="A174" s="22">
        <v>5</v>
      </c>
      <c r="B174" s="84">
        <f>'Chart 5'!R12</f>
        <v>0</v>
      </c>
      <c r="C174" s="84">
        <f>'Chart 5'!S12</f>
        <v>0</v>
      </c>
      <c r="D174" s="84">
        <f>'Chart 5'!T12</f>
        <v>0</v>
      </c>
      <c r="E174" s="84">
        <f>'Chart 5'!U12</f>
        <v>0</v>
      </c>
      <c r="F174" s="85">
        <f>'Chart 5'!V12</f>
        <v>0</v>
      </c>
      <c r="G174" s="117">
        <f>'Chart 5'!W12</f>
        <v>0</v>
      </c>
      <c r="H174" s="84">
        <f>'Chart 5'!X12</f>
        <v>0</v>
      </c>
      <c r="I174" s="84">
        <f>'Chart 5'!Y12</f>
        <v>0</v>
      </c>
      <c r="J174" s="84">
        <f>'Chart 5'!Z12</f>
        <v>0</v>
      </c>
      <c r="K174" s="2" cm="1">
        <f t="array" aca="1" ref="K174" ca="1">IF(B174=0,0,INDIRECT("MRN_"&amp;A174))</f>
        <v>0</v>
      </c>
      <c r="L174" s="2">
        <f t="shared" si="184"/>
        <v>0</v>
      </c>
      <c r="M174" s="2" t="str">
        <f t="shared" si="185"/>
        <v>No</v>
      </c>
      <c r="N174" s="2" t="str">
        <f t="shared" si="186"/>
        <v>No</v>
      </c>
      <c r="O174" s="2" t="str" cm="1">
        <f t="array" aca="1" ref="O174" ca="1">IF(OR(INDIRECT("MRN_"&amp;A174)="N/A",B174=0),"No","Yes")</f>
        <v>No</v>
      </c>
    </row>
    <row r="175" spans="1:15" x14ac:dyDescent="0.25">
      <c r="A175" s="22">
        <v>5</v>
      </c>
      <c r="B175" s="84">
        <f>'Chart 5'!R13</f>
        <v>0</v>
      </c>
      <c r="C175" s="84">
        <f>'Chart 5'!S13</f>
        <v>0</v>
      </c>
      <c r="D175" s="84">
        <f>'Chart 5'!T13</f>
        <v>0</v>
      </c>
      <c r="E175" s="84">
        <f>'Chart 5'!U13</f>
        <v>0</v>
      </c>
      <c r="F175" s="85">
        <f>'Chart 5'!V13</f>
        <v>0</v>
      </c>
      <c r="G175" s="117">
        <f>'Chart 5'!W13</f>
        <v>0</v>
      </c>
      <c r="H175" s="84">
        <f>'Chart 5'!X13</f>
        <v>0</v>
      </c>
      <c r="I175" s="84">
        <f>'Chart 5'!Y13</f>
        <v>0</v>
      </c>
      <c r="J175" s="84">
        <f>'Chart 5'!Z13</f>
        <v>0</v>
      </c>
      <c r="K175" s="2" cm="1">
        <f t="array" aca="1" ref="K175" ca="1">IF(B175=0,0,INDIRECT("MRN_"&amp;A175))</f>
        <v>0</v>
      </c>
      <c r="L175" s="2">
        <f t="shared" si="184"/>
        <v>0</v>
      </c>
      <c r="M175" s="2" t="str">
        <f t="shared" si="185"/>
        <v>No</v>
      </c>
      <c r="N175" s="2" t="str">
        <f t="shared" si="186"/>
        <v>No</v>
      </c>
      <c r="O175" s="2" t="str" cm="1">
        <f t="array" aca="1" ref="O175" ca="1">IF(OR(INDIRECT("MRN_"&amp;A175)="N/A",B175=0),"No","Yes")</f>
        <v>No</v>
      </c>
    </row>
    <row r="176" spans="1:15" x14ac:dyDescent="0.25">
      <c r="A176" s="22">
        <v>5</v>
      </c>
      <c r="B176" s="84">
        <f>'Chart 5'!R14</f>
        <v>0</v>
      </c>
      <c r="C176" s="84">
        <f>'Chart 5'!S14</f>
        <v>0</v>
      </c>
      <c r="D176" s="84">
        <f>'Chart 5'!T14</f>
        <v>0</v>
      </c>
      <c r="E176" s="84">
        <f>'Chart 5'!U14</f>
        <v>0</v>
      </c>
      <c r="F176" s="85">
        <f>'Chart 5'!V14</f>
        <v>0</v>
      </c>
      <c r="G176" s="117">
        <f>'Chart 5'!W14</f>
        <v>0</v>
      </c>
      <c r="H176" s="84">
        <f>'Chart 5'!X14</f>
        <v>0</v>
      </c>
      <c r="I176" s="84">
        <f>'Chart 5'!Y14</f>
        <v>0</v>
      </c>
      <c r="J176" s="84">
        <f>'Chart 5'!Z14</f>
        <v>0</v>
      </c>
      <c r="K176" s="2" cm="1">
        <f t="array" aca="1" ref="K176" ca="1">IF(B176=0,0,INDIRECT("MRN_"&amp;A176))</f>
        <v>0</v>
      </c>
      <c r="L176" s="2">
        <f t="shared" si="184"/>
        <v>0</v>
      </c>
      <c r="M176" s="2" t="str">
        <f t="shared" si="185"/>
        <v>No</v>
      </c>
      <c r="N176" s="2" t="str">
        <f t="shared" si="186"/>
        <v>No</v>
      </c>
      <c r="O176" s="2" t="str" cm="1">
        <f t="array" aca="1" ref="O176" ca="1">IF(OR(INDIRECT("MRN_"&amp;A176)="N/A",B176=0),"No","Yes")</f>
        <v>No</v>
      </c>
    </row>
    <row r="177" spans="1:15" x14ac:dyDescent="0.25">
      <c r="A177" s="22">
        <v>5</v>
      </c>
      <c r="B177" s="84">
        <f>'Chart 5'!R15</f>
        <v>0</v>
      </c>
      <c r="C177" s="84">
        <f>'Chart 5'!S15</f>
        <v>0</v>
      </c>
      <c r="D177" s="84">
        <f>'Chart 5'!T15</f>
        <v>0</v>
      </c>
      <c r="E177" s="84">
        <f>'Chart 5'!U15</f>
        <v>0</v>
      </c>
      <c r="F177" s="85">
        <f>'Chart 5'!V15</f>
        <v>0</v>
      </c>
      <c r="G177" s="117">
        <f>'Chart 5'!W15</f>
        <v>0</v>
      </c>
      <c r="H177" s="84">
        <f>'Chart 5'!X15</f>
        <v>0</v>
      </c>
      <c r="I177" s="84">
        <f>'Chart 5'!Y15</f>
        <v>0</v>
      </c>
      <c r="J177" s="84">
        <f>'Chart 5'!Z15</f>
        <v>0</v>
      </c>
      <c r="K177" s="2" cm="1">
        <f t="array" aca="1" ref="K177" ca="1">IF(B177=0,0,INDIRECT("MRN_"&amp;A177))</f>
        <v>0</v>
      </c>
      <c r="L177" s="2">
        <f t="shared" si="184"/>
        <v>0</v>
      </c>
      <c r="M177" s="2" t="str">
        <f t="shared" si="185"/>
        <v>No</v>
      </c>
      <c r="N177" s="2" t="str">
        <f t="shared" si="186"/>
        <v>No</v>
      </c>
      <c r="O177" s="2" t="str" cm="1">
        <f t="array" aca="1" ref="O177" ca="1">IF(OR(INDIRECT("MRN_"&amp;A177)="N/A",B177=0),"No","Yes")</f>
        <v>No</v>
      </c>
    </row>
    <row r="178" spans="1:15" x14ac:dyDescent="0.25">
      <c r="A178" s="22">
        <v>5</v>
      </c>
      <c r="B178" s="84">
        <f>'Chart 5'!R16</f>
        <v>0</v>
      </c>
      <c r="C178" s="84">
        <f>'Chart 5'!S16</f>
        <v>0</v>
      </c>
      <c r="D178" s="84">
        <f>'Chart 5'!T16</f>
        <v>0</v>
      </c>
      <c r="E178" s="84">
        <f>'Chart 5'!U16</f>
        <v>0</v>
      </c>
      <c r="F178" s="85">
        <f>'Chart 5'!V16</f>
        <v>0</v>
      </c>
      <c r="G178" s="117">
        <f>'Chart 5'!W16</f>
        <v>0</v>
      </c>
      <c r="H178" s="84">
        <f>'Chart 5'!X16</f>
        <v>0</v>
      </c>
      <c r="I178" s="84">
        <f>'Chart 5'!Y16</f>
        <v>0</v>
      </c>
      <c r="J178" s="84">
        <f>'Chart 5'!Z16</f>
        <v>0</v>
      </c>
      <c r="K178" s="2" cm="1">
        <f t="array" aca="1" ref="K178" ca="1">IF(B178=0,0,INDIRECT("MRN_"&amp;A178))</f>
        <v>0</v>
      </c>
      <c r="L178" s="2">
        <f t="shared" si="184"/>
        <v>0</v>
      </c>
      <c r="M178" s="2" t="str">
        <f t="shared" si="185"/>
        <v>No</v>
      </c>
      <c r="N178" s="2" t="str">
        <f t="shared" si="186"/>
        <v>No</v>
      </c>
      <c r="O178" s="2" t="str" cm="1">
        <f t="array" aca="1" ref="O178" ca="1">IF(OR(INDIRECT("MRN_"&amp;A178)="N/A",B178=0),"No","Yes")</f>
        <v>No</v>
      </c>
    </row>
    <row r="179" spans="1:15" x14ac:dyDescent="0.25">
      <c r="A179" s="22">
        <v>5</v>
      </c>
      <c r="B179" s="84">
        <f>'Chart 5'!R17</f>
        <v>0</v>
      </c>
      <c r="C179" s="84">
        <f>'Chart 5'!S17</f>
        <v>0</v>
      </c>
      <c r="D179" s="84">
        <f>'Chart 5'!T17</f>
        <v>0</v>
      </c>
      <c r="E179" s="84">
        <f>'Chart 5'!U17</f>
        <v>0</v>
      </c>
      <c r="F179" s="85">
        <f>'Chart 5'!V17</f>
        <v>0</v>
      </c>
      <c r="G179" s="117">
        <f>'Chart 5'!W17</f>
        <v>0</v>
      </c>
      <c r="H179" s="84">
        <f>'Chart 5'!X17</f>
        <v>0</v>
      </c>
      <c r="I179" s="84">
        <f>'Chart 5'!Y17</f>
        <v>0</v>
      </c>
      <c r="J179" s="84">
        <f>'Chart 5'!Z17</f>
        <v>0</v>
      </c>
      <c r="K179" s="2" cm="1">
        <f t="array" aca="1" ref="K179" ca="1">IF(B179=0,0,INDIRECT("MRN_"&amp;A179))</f>
        <v>0</v>
      </c>
      <c r="L179" s="2">
        <f t="shared" si="184"/>
        <v>0</v>
      </c>
      <c r="M179" s="2" t="str">
        <f t="shared" si="185"/>
        <v>No</v>
      </c>
      <c r="N179" s="2" t="str">
        <f t="shared" si="186"/>
        <v>No</v>
      </c>
      <c r="O179" s="2" t="str" cm="1">
        <f t="array" aca="1" ref="O179" ca="1">IF(OR(INDIRECT("MRN_"&amp;A179)="N/A",B179=0),"No","Yes")</f>
        <v>No</v>
      </c>
    </row>
    <row r="180" spans="1:15" x14ac:dyDescent="0.25">
      <c r="A180" s="22">
        <v>5</v>
      </c>
      <c r="B180" s="84">
        <f>'Chart 5'!R18</f>
        <v>0</v>
      </c>
      <c r="C180" s="84">
        <f>'Chart 5'!S18</f>
        <v>0</v>
      </c>
      <c r="D180" s="84">
        <f>'Chart 5'!T18</f>
        <v>0</v>
      </c>
      <c r="E180" s="84">
        <f>'Chart 5'!U18</f>
        <v>0</v>
      </c>
      <c r="F180" s="85">
        <f>'Chart 5'!V18</f>
        <v>0</v>
      </c>
      <c r="G180" s="117">
        <f>'Chart 5'!W18</f>
        <v>0</v>
      </c>
      <c r="H180" s="84">
        <f>'Chart 5'!X18</f>
        <v>0</v>
      </c>
      <c r="I180" s="84">
        <f>'Chart 5'!Y18</f>
        <v>0</v>
      </c>
      <c r="J180" s="84">
        <f>'Chart 5'!Z18</f>
        <v>0</v>
      </c>
      <c r="K180" s="2" cm="1">
        <f t="array" aca="1" ref="K180" ca="1">IF(B180=0,0,INDIRECT("MRN_"&amp;A180))</f>
        <v>0</v>
      </c>
      <c r="L180" s="2">
        <f t="shared" si="184"/>
        <v>0</v>
      </c>
      <c r="M180" s="2" t="str">
        <f t="shared" si="185"/>
        <v>No</v>
      </c>
      <c r="N180" s="2" t="str">
        <f t="shared" si="186"/>
        <v>No</v>
      </c>
      <c r="O180" s="2" t="str" cm="1">
        <f t="array" aca="1" ref="O180" ca="1">IF(OR(INDIRECT("MRN_"&amp;A180)="N/A",B180=0),"No","Yes")</f>
        <v>No</v>
      </c>
    </row>
    <row r="181" spans="1:15" x14ac:dyDescent="0.25">
      <c r="A181" s="22">
        <v>5</v>
      </c>
      <c r="B181" s="84">
        <f>'Chart 5'!R19</f>
        <v>0</v>
      </c>
      <c r="C181" s="84">
        <f>'Chart 5'!S19</f>
        <v>0</v>
      </c>
      <c r="D181" s="84">
        <f>'Chart 5'!T19</f>
        <v>0</v>
      </c>
      <c r="E181" s="84">
        <f>'Chart 5'!U19</f>
        <v>0</v>
      </c>
      <c r="F181" s="85">
        <f>'Chart 5'!V19</f>
        <v>0</v>
      </c>
      <c r="G181" s="117">
        <f>'Chart 5'!W19</f>
        <v>0</v>
      </c>
      <c r="H181" s="84">
        <f>'Chart 5'!X19</f>
        <v>0</v>
      </c>
      <c r="I181" s="84">
        <f>'Chart 5'!Y19</f>
        <v>0</v>
      </c>
      <c r="J181" s="84">
        <f>'Chart 5'!Z19</f>
        <v>0</v>
      </c>
      <c r="K181" s="2" cm="1">
        <f t="array" aca="1" ref="K181" ca="1">IF(B181=0,0,INDIRECT("MRN_"&amp;A181))</f>
        <v>0</v>
      </c>
      <c r="L181" s="2">
        <f t="shared" si="184"/>
        <v>0</v>
      </c>
      <c r="M181" s="2" t="str">
        <f t="shared" si="185"/>
        <v>No</v>
      </c>
      <c r="N181" s="2" t="str">
        <f t="shared" si="186"/>
        <v>No</v>
      </c>
      <c r="O181" s="2" t="str" cm="1">
        <f t="array" aca="1" ref="O181" ca="1">IF(OR(INDIRECT("MRN_"&amp;A181)="N/A",B181=0),"No","Yes")</f>
        <v>No</v>
      </c>
    </row>
    <row r="182" spans="1:15" x14ac:dyDescent="0.25">
      <c r="A182" s="22">
        <v>5</v>
      </c>
      <c r="B182" s="84">
        <f>'Chart 5'!R20</f>
        <v>0</v>
      </c>
      <c r="C182" s="84">
        <f>'Chart 5'!S20</f>
        <v>0</v>
      </c>
      <c r="D182" s="84">
        <f>'Chart 5'!T20</f>
        <v>0</v>
      </c>
      <c r="E182" s="84">
        <f>'Chart 5'!U20</f>
        <v>0</v>
      </c>
      <c r="F182" s="85">
        <f>'Chart 5'!V20</f>
        <v>0</v>
      </c>
      <c r="G182" s="117">
        <f>'Chart 5'!W20</f>
        <v>0</v>
      </c>
      <c r="H182" s="84">
        <f>'Chart 5'!X20</f>
        <v>0</v>
      </c>
      <c r="I182" s="84">
        <f>'Chart 5'!Y20</f>
        <v>0</v>
      </c>
      <c r="J182" s="84">
        <f>'Chart 5'!Z20</f>
        <v>0</v>
      </c>
      <c r="K182" s="2" cm="1">
        <f t="array" aca="1" ref="K182" ca="1">IF(B182=0,0,INDIRECT("MRN_"&amp;A182))</f>
        <v>0</v>
      </c>
      <c r="L182" s="2">
        <f t="shared" si="184"/>
        <v>0</v>
      </c>
      <c r="M182" s="2" t="str">
        <f t="shared" si="185"/>
        <v>No</v>
      </c>
      <c r="N182" s="2" t="str">
        <f t="shared" si="186"/>
        <v>No</v>
      </c>
      <c r="O182" s="2" t="str" cm="1">
        <f t="array" aca="1" ref="O182" ca="1">IF(OR(INDIRECT("MRN_"&amp;A182)="N/A",B182=0),"No","Yes")</f>
        <v>No</v>
      </c>
    </row>
    <row r="183" spans="1:15" x14ac:dyDescent="0.25">
      <c r="A183" s="22">
        <v>5</v>
      </c>
      <c r="B183" s="84">
        <f>'Chart 5'!R21</f>
        <v>0</v>
      </c>
      <c r="C183" s="84">
        <f>'Chart 5'!S21</f>
        <v>0</v>
      </c>
      <c r="D183" s="84">
        <f>'Chart 5'!T21</f>
        <v>0</v>
      </c>
      <c r="E183" s="84">
        <f>'Chart 5'!U21</f>
        <v>0</v>
      </c>
      <c r="F183" s="85">
        <f>'Chart 5'!V21</f>
        <v>0</v>
      </c>
      <c r="G183" s="117">
        <f>'Chart 5'!W21</f>
        <v>0</v>
      </c>
      <c r="H183" s="84">
        <f>'Chart 5'!X21</f>
        <v>0</v>
      </c>
      <c r="I183" s="84">
        <f>'Chart 5'!Y21</f>
        <v>0</v>
      </c>
      <c r="J183" s="84">
        <f>'Chart 5'!Z21</f>
        <v>0</v>
      </c>
      <c r="K183" s="2" cm="1">
        <f t="array" aca="1" ref="K183" ca="1">IF(B183=0,0,INDIRECT("MRN_"&amp;A183))</f>
        <v>0</v>
      </c>
      <c r="L183" s="2">
        <f t="shared" si="184"/>
        <v>0</v>
      </c>
      <c r="M183" s="2" t="str">
        <f t="shared" si="185"/>
        <v>No</v>
      </c>
      <c r="N183" s="2" t="str">
        <f t="shared" si="186"/>
        <v>No</v>
      </c>
      <c r="O183" s="2" t="str" cm="1">
        <f t="array" aca="1" ref="O183" ca="1">IF(OR(INDIRECT("MRN_"&amp;A183)="N/A",B183=0),"No","Yes")</f>
        <v>No</v>
      </c>
    </row>
    <row r="184" spans="1:15" x14ac:dyDescent="0.25">
      <c r="A184" s="22">
        <v>5</v>
      </c>
      <c r="B184" s="84">
        <f>'Chart 5'!R22</f>
        <v>0</v>
      </c>
      <c r="C184" s="84">
        <f>'Chart 5'!S22</f>
        <v>0</v>
      </c>
      <c r="D184" s="84">
        <f>'Chart 5'!T22</f>
        <v>0</v>
      </c>
      <c r="E184" s="84">
        <f>'Chart 5'!U22</f>
        <v>0</v>
      </c>
      <c r="F184" s="85">
        <f>'Chart 5'!V22</f>
        <v>0</v>
      </c>
      <c r="G184" s="117">
        <f>'Chart 5'!W22</f>
        <v>0</v>
      </c>
      <c r="H184" s="84">
        <f>'Chart 5'!X22</f>
        <v>0</v>
      </c>
      <c r="I184" s="84">
        <f>'Chart 5'!Y22</f>
        <v>0</v>
      </c>
      <c r="J184" s="84">
        <f>'Chart 5'!Z22</f>
        <v>0</v>
      </c>
      <c r="K184" s="2" cm="1">
        <f t="array" aca="1" ref="K184" ca="1">IF(B184=0,0,INDIRECT("MRN_"&amp;A184))</f>
        <v>0</v>
      </c>
      <c r="L184" s="2">
        <f t="shared" si="184"/>
        <v>0</v>
      </c>
      <c r="M184" s="2" t="str">
        <f t="shared" si="185"/>
        <v>No</v>
      </c>
      <c r="N184" s="2" t="str">
        <f t="shared" si="186"/>
        <v>No</v>
      </c>
      <c r="O184" s="2" t="str" cm="1">
        <f t="array" aca="1" ref="O184" ca="1">IF(OR(INDIRECT("MRN_"&amp;A184)="N/A",B184=0),"No","Yes")</f>
        <v>No</v>
      </c>
    </row>
    <row r="185" spans="1:15" x14ac:dyDescent="0.25">
      <c r="A185" s="22">
        <v>5</v>
      </c>
      <c r="B185" s="84">
        <f>'Chart 5'!R23</f>
        <v>0</v>
      </c>
      <c r="C185" s="84">
        <f>'Chart 5'!S23</f>
        <v>0</v>
      </c>
      <c r="D185" s="84">
        <f>'Chart 5'!T23</f>
        <v>0</v>
      </c>
      <c r="E185" s="84">
        <f>'Chart 5'!U23</f>
        <v>0</v>
      </c>
      <c r="F185" s="85">
        <f>'Chart 5'!V23</f>
        <v>0</v>
      </c>
      <c r="G185" s="117">
        <f>'Chart 5'!W23</f>
        <v>0</v>
      </c>
      <c r="H185" s="84">
        <f>'Chart 5'!X23</f>
        <v>0</v>
      </c>
      <c r="I185" s="84">
        <f>'Chart 5'!Y23</f>
        <v>0</v>
      </c>
      <c r="J185" s="84">
        <f>'Chart 5'!Z23</f>
        <v>0</v>
      </c>
      <c r="K185" s="2" cm="1">
        <f t="array" aca="1" ref="K185" ca="1">IF(B185=0,0,INDIRECT("MRN_"&amp;A185))</f>
        <v>0</v>
      </c>
      <c r="L185" s="2">
        <f t="shared" si="184"/>
        <v>0</v>
      </c>
      <c r="M185" s="2" t="str">
        <f t="shared" si="185"/>
        <v>No</v>
      </c>
      <c r="N185" s="2" t="str">
        <f t="shared" si="186"/>
        <v>No</v>
      </c>
      <c r="O185" s="2" t="str" cm="1">
        <f t="array" aca="1" ref="O185" ca="1">IF(OR(INDIRECT("MRN_"&amp;A185)="N/A",B185=0),"No","Yes")</f>
        <v>No</v>
      </c>
    </row>
    <row r="186" spans="1:15" x14ac:dyDescent="0.25">
      <c r="A186" s="22">
        <v>5</v>
      </c>
      <c r="B186" s="84">
        <f>'Chart 5'!R24</f>
        <v>0</v>
      </c>
      <c r="C186" s="84">
        <f>'Chart 5'!S24</f>
        <v>0</v>
      </c>
      <c r="D186" s="84">
        <f>'Chart 5'!T24</f>
        <v>0</v>
      </c>
      <c r="E186" s="84">
        <f>'Chart 5'!U24</f>
        <v>0</v>
      </c>
      <c r="F186" s="85">
        <f>'Chart 5'!V24</f>
        <v>0</v>
      </c>
      <c r="G186" s="117">
        <f>'Chart 5'!W24</f>
        <v>0</v>
      </c>
      <c r="H186" s="84">
        <f>'Chart 5'!X24</f>
        <v>0</v>
      </c>
      <c r="I186" s="84">
        <f>'Chart 5'!Y24</f>
        <v>0</v>
      </c>
      <c r="J186" s="84">
        <f>'Chart 5'!Z24</f>
        <v>0</v>
      </c>
      <c r="K186" s="2" cm="1">
        <f t="array" aca="1" ref="K186" ca="1">IF(B186=0,0,INDIRECT("MRN_"&amp;A186))</f>
        <v>0</v>
      </c>
      <c r="L186" s="2">
        <f t="shared" si="184"/>
        <v>0</v>
      </c>
      <c r="M186" s="2" t="str">
        <f t="shared" si="185"/>
        <v>No</v>
      </c>
      <c r="N186" s="2" t="str">
        <f t="shared" si="186"/>
        <v>No</v>
      </c>
      <c r="O186" s="2" t="str" cm="1">
        <f t="array" aca="1" ref="O186" ca="1">IF(OR(INDIRECT("MRN_"&amp;A186)="N/A",B186=0),"No","Yes")</f>
        <v>No</v>
      </c>
    </row>
    <row r="187" spans="1:15" x14ac:dyDescent="0.25">
      <c r="A187" s="22">
        <v>5</v>
      </c>
      <c r="B187" s="84">
        <f>'Chart 5'!R25</f>
        <v>0</v>
      </c>
      <c r="C187" s="84">
        <f>'Chart 5'!S25</f>
        <v>0</v>
      </c>
      <c r="D187" s="84">
        <f>'Chart 5'!T25</f>
        <v>0</v>
      </c>
      <c r="E187" s="84">
        <f>'Chart 5'!U25</f>
        <v>0</v>
      </c>
      <c r="F187" s="85">
        <f>'Chart 5'!V25</f>
        <v>0</v>
      </c>
      <c r="G187" s="117">
        <f>'Chart 5'!W25</f>
        <v>0</v>
      </c>
      <c r="H187" s="84">
        <f>'Chart 5'!X25</f>
        <v>0</v>
      </c>
      <c r="I187" s="84">
        <f>'Chart 5'!Y25</f>
        <v>0</v>
      </c>
      <c r="J187" s="84">
        <f>'Chart 5'!Z25</f>
        <v>0</v>
      </c>
      <c r="K187" s="2" cm="1">
        <f t="array" aca="1" ref="K187" ca="1">IF(B187=0,0,INDIRECT("MRN_"&amp;A187))</f>
        <v>0</v>
      </c>
      <c r="L187" s="2">
        <f t="shared" si="184"/>
        <v>0</v>
      </c>
      <c r="M187" s="2" t="str">
        <f t="shared" si="185"/>
        <v>No</v>
      </c>
      <c r="N187" s="2" t="str">
        <f t="shared" si="186"/>
        <v>No</v>
      </c>
      <c r="O187" s="2" t="str" cm="1">
        <f t="array" aca="1" ref="O187" ca="1">IF(OR(INDIRECT("MRN_"&amp;A187)="N/A",B187=0),"No","Yes")</f>
        <v>No</v>
      </c>
    </row>
    <row r="188" spans="1:15" x14ac:dyDescent="0.25">
      <c r="A188" s="22">
        <v>5</v>
      </c>
      <c r="B188" s="84">
        <f>'Chart 5'!R26</f>
        <v>0</v>
      </c>
      <c r="C188" s="84">
        <f>'Chart 5'!S26</f>
        <v>0</v>
      </c>
      <c r="D188" s="84">
        <f>'Chart 5'!T26</f>
        <v>0</v>
      </c>
      <c r="E188" s="84">
        <f>'Chart 5'!U26</f>
        <v>0</v>
      </c>
      <c r="F188" s="85">
        <f>'Chart 5'!V26</f>
        <v>0</v>
      </c>
      <c r="G188" s="117">
        <f>'Chart 5'!W26</f>
        <v>0</v>
      </c>
      <c r="H188" s="84">
        <f>'Chart 5'!X26</f>
        <v>0</v>
      </c>
      <c r="I188" s="84">
        <f>'Chart 5'!Y26</f>
        <v>0</v>
      </c>
      <c r="J188" s="84">
        <f>'Chart 5'!Z26</f>
        <v>0</v>
      </c>
      <c r="K188" s="2" cm="1">
        <f t="array" aca="1" ref="K188" ca="1">IF(B188=0,0,INDIRECT("MRN_"&amp;A188))</f>
        <v>0</v>
      </c>
      <c r="L188" s="2">
        <f t="shared" si="184"/>
        <v>0</v>
      </c>
      <c r="M188" s="2" t="str">
        <f t="shared" si="185"/>
        <v>No</v>
      </c>
      <c r="N188" s="2" t="str">
        <f t="shared" si="186"/>
        <v>No</v>
      </c>
      <c r="O188" s="2" t="str" cm="1">
        <f t="array" aca="1" ref="O188" ca="1">IF(OR(INDIRECT("MRN_"&amp;A188)="N/A",B188=0),"No","Yes")</f>
        <v>No</v>
      </c>
    </row>
    <row r="189" spans="1:15" x14ac:dyDescent="0.25">
      <c r="A189" s="22">
        <v>5</v>
      </c>
      <c r="B189" s="84">
        <f>'Chart 5'!R27</f>
        <v>0</v>
      </c>
      <c r="C189" s="84">
        <f>'Chart 5'!S27</f>
        <v>0</v>
      </c>
      <c r="D189" s="84">
        <f>'Chart 5'!T27</f>
        <v>0</v>
      </c>
      <c r="E189" s="84">
        <f>'Chart 5'!U27</f>
        <v>0</v>
      </c>
      <c r="F189" s="85">
        <f>'Chart 5'!V27</f>
        <v>0</v>
      </c>
      <c r="G189" s="117">
        <f>'Chart 5'!W27</f>
        <v>0</v>
      </c>
      <c r="H189" s="84">
        <f>'Chart 5'!X27</f>
        <v>0</v>
      </c>
      <c r="I189" s="84">
        <f>'Chart 5'!Y27</f>
        <v>0</v>
      </c>
      <c r="J189" s="84">
        <f>'Chart 5'!Z27</f>
        <v>0</v>
      </c>
      <c r="K189" s="2" cm="1">
        <f t="array" aca="1" ref="K189" ca="1">IF(B189=0,0,INDIRECT("MRN_"&amp;A189))</f>
        <v>0</v>
      </c>
      <c r="L189" s="2">
        <f t="shared" si="184"/>
        <v>0</v>
      </c>
      <c r="M189" s="2" t="str">
        <f t="shared" si="185"/>
        <v>No</v>
      </c>
      <c r="N189" s="2" t="str">
        <f t="shared" si="186"/>
        <v>No</v>
      </c>
      <c r="O189" s="2" t="str" cm="1">
        <f t="array" aca="1" ref="O189" ca="1">IF(OR(INDIRECT("MRN_"&amp;A189)="N/A",B189=0),"No","Yes")</f>
        <v>No</v>
      </c>
    </row>
    <row r="190" spans="1:15" x14ac:dyDescent="0.25">
      <c r="A190" s="22">
        <v>5</v>
      </c>
      <c r="B190" s="84">
        <f>'Chart 5'!R28</f>
        <v>0</v>
      </c>
      <c r="C190" s="84">
        <f>'Chart 5'!S28</f>
        <v>0</v>
      </c>
      <c r="D190" s="84">
        <f>'Chart 5'!T28</f>
        <v>0</v>
      </c>
      <c r="E190" s="84">
        <f>'Chart 5'!U28</f>
        <v>0</v>
      </c>
      <c r="F190" s="85">
        <f>'Chart 5'!V28</f>
        <v>0</v>
      </c>
      <c r="G190" s="117">
        <f>'Chart 5'!W28</f>
        <v>0</v>
      </c>
      <c r="H190" s="84">
        <f>'Chart 5'!X28</f>
        <v>0</v>
      </c>
      <c r="I190" s="84">
        <f>'Chart 5'!Y28</f>
        <v>0</v>
      </c>
      <c r="J190" s="84">
        <f>'Chart 5'!Z28</f>
        <v>0</v>
      </c>
      <c r="K190" s="2" cm="1">
        <f t="array" aca="1" ref="K190" ca="1">IF(B190=0,0,INDIRECT("MRN_"&amp;A190))</f>
        <v>0</v>
      </c>
      <c r="L190" s="2">
        <f t="shared" si="184"/>
        <v>0</v>
      </c>
      <c r="M190" s="2" t="str">
        <f t="shared" si="185"/>
        <v>No</v>
      </c>
      <c r="N190" s="2" t="str">
        <f t="shared" si="186"/>
        <v>No</v>
      </c>
      <c r="O190" s="2" t="str" cm="1">
        <f t="array" aca="1" ref="O190" ca="1">IF(OR(INDIRECT("MRN_"&amp;A190)="N/A",B190=0),"No","Yes")</f>
        <v>No</v>
      </c>
    </row>
    <row r="191" spans="1:15" x14ac:dyDescent="0.25">
      <c r="A191" s="22">
        <v>5</v>
      </c>
      <c r="B191" s="84">
        <f>'Chart 5'!R29</f>
        <v>0</v>
      </c>
      <c r="C191" s="84">
        <f>'Chart 5'!S29</f>
        <v>0</v>
      </c>
      <c r="D191" s="84">
        <f>'Chart 5'!T29</f>
        <v>0</v>
      </c>
      <c r="E191" s="84">
        <f>'Chart 5'!U29</f>
        <v>0</v>
      </c>
      <c r="F191" s="85">
        <f>'Chart 5'!V29</f>
        <v>0</v>
      </c>
      <c r="G191" s="117">
        <f>'Chart 5'!W29</f>
        <v>0</v>
      </c>
      <c r="H191" s="84">
        <f>'Chart 5'!X29</f>
        <v>0</v>
      </c>
      <c r="I191" s="84">
        <f>'Chart 5'!Y29</f>
        <v>0</v>
      </c>
      <c r="J191" s="84">
        <f>'Chart 5'!Z29</f>
        <v>0</v>
      </c>
      <c r="K191" s="2" cm="1">
        <f t="array" aca="1" ref="K191" ca="1">IF(B191=0,0,INDIRECT("MRN_"&amp;A191))</f>
        <v>0</v>
      </c>
      <c r="L191" s="2">
        <f t="shared" si="184"/>
        <v>0</v>
      </c>
      <c r="M191" s="2" t="str">
        <f t="shared" si="185"/>
        <v>No</v>
      </c>
      <c r="N191" s="2" t="str">
        <f t="shared" si="186"/>
        <v>No</v>
      </c>
      <c r="O191" s="2" t="str" cm="1">
        <f t="array" aca="1" ref="O191" ca="1">IF(OR(INDIRECT("MRN_"&amp;A191)="N/A",B191=0),"No","Yes")</f>
        <v>No</v>
      </c>
    </row>
    <row r="192" spans="1:15" x14ac:dyDescent="0.25">
      <c r="A192" s="22">
        <v>5</v>
      </c>
      <c r="B192" s="84">
        <f>'Chart 5'!R30</f>
        <v>0</v>
      </c>
      <c r="C192" s="84">
        <f>'Chart 5'!S30</f>
        <v>0</v>
      </c>
      <c r="D192" s="84">
        <f>'Chart 5'!T30</f>
        <v>0</v>
      </c>
      <c r="E192" s="84">
        <f>'Chart 5'!U30</f>
        <v>0</v>
      </c>
      <c r="F192" s="85">
        <f>'Chart 5'!V30</f>
        <v>0</v>
      </c>
      <c r="G192" s="117">
        <f>'Chart 5'!W30</f>
        <v>0</v>
      </c>
      <c r="H192" s="84">
        <f>'Chart 5'!X30</f>
        <v>0</v>
      </c>
      <c r="I192" s="84">
        <f>'Chart 5'!Y30</f>
        <v>0</v>
      </c>
      <c r="J192" s="84">
        <f>'Chart 5'!Z30</f>
        <v>0</v>
      </c>
      <c r="K192" s="2" cm="1">
        <f t="array" aca="1" ref="K192" ca="1">IF(B192=0,0,INDIRECT("MRN_"&amp;A192))</f>
        <v>0</v>
      </c>
      <c r="L192" s="2">
        <f t="shared" si="184"/>
        <v>0</v>
      </c>
      <c r="M192" s="2" t="str">
        <f t="shared" si="185"/>
        <v>No</v>
      </c>
      <c r="N192" s="2" t="str">
        <f t="shared" si="186"/>
        <v>No</v>
      </c>
      <c r="O192" s="2" t="str" cm="1">
        <f t="array" aca="1" ref="O192" ca="1">IF(OR(INDIRECT("MRN_"&amp;A192)="N/A",B192=0),"No","Yes")</f>
        <v>No</v>
      </c>
    </row>
    <row r="193" spans="1:15" x14ac:dyDescent="0.25">
      <c r="A193" s="22">
        <v>5</v>
      </c>
      <c r="B193" s="84">
        <f>'Chart 5'!R31</f>
        <v>0</v>
      </c>
      <c r="C193" s="84">
        <f>'Chart 5'!S31</f>
        <v>0</v>
      </c>
      <c r="D193" s="84">
        <f>'Chart 5'!T31</f>
        <v>0</v>
      </c>
      <c r="E193" s="84">
        <f>'Chart 5'!U31</f>
        <v>0</v>
      </c>
      <c r="F193" s="85">
        <f>'Chart 5'!V31</f>
        <v>0</v>
      </c>
      <c r="G193" s="117">
        <f>'Chart 5'!W31</f>
        <v>0</v>
      </c>
      <c r="H193" s="84">
        <f>'Chart 5'!X31</f>
        <v>0</v>
      </c>
      <c r="I193" s="84">
        <f>'Chart 5'!Y31</f>
        <v>0</v>
      </c>
      <c r="J193" s="84">
        <f>'Chart 5'!Z31</f>
        <v>0</v>
      </c>
      <c r="K193" s="2" cm="1">
        <f t="array" aca="1" ref="K193" ca="1">IF(B193=0,0,INDIRECT("MRN_"&amp;A193))</f>
        <v>0</v>
      </c>
      <c r="L193" s="2">
        <f t="shared" si="184"/>
        <v>0</v>
      </c>
      <c r="M193" s="2" t="str">
        <f t="shared" si="185"/>
        <v>No</v>
      </c>
      <c r="N193" s="2" t="str">
        <f t="shared" si="186"/>
        <v>No</v>
      </c>
      <c r="O193" s="2" t="str" cm="1">
        <f t="array" aca="1" ref="O193" ca="1">IF(OR(INDIRECT("MRN_"&amp;A193)="N/A",B193=0),"No","Yes")</f>
        <v>No</v>
      </c>
    </row>
    <row r="194" spans="1:15" x14ac:dyDescent="0.25">
      <c r="A194" s="22">
        <v>5</v>
      </c>
      <c r="B194" s="84">
        <f>'Chart 5'!R32</f>
        <v>0</v>
      </c>
      <c r="C194" s="84">
        <f>'Chart 5'!S32</f>
        <v>0</v>
      </c>
      <c r="D194" s="84">
        <f>'Chart 5'!T32</f>
        <v>0</v>
      </c>
      <c r="E194" s="84">
        <f>'Chart 5'!U32</f>
        <v>0</v>
      </c>
      <c r="F194" s="85">
        <f>'Chart 5'!V32</f>
        <v>0</v>
      </c>
      <c r="G194" s="117">
        <f>'Chart 5'!W32</f>
        <v>0</v>
      </c>
      <c r="H194" s="84">
        <f>'Chart 5'!X32</f>
        <v>0</v>
      </c>
      <c r="I194" s="84">
        <f>'Chart 5'!Y32</f>
        <v>0</v>
      </c>
      <c r="J194" s="84">
        <f>'Chart 5'!Z32</f>
        <v>0</v>
      </c>
      <c r="K194" s="2" cm="1">
        <f t="array" aca="1" ref="K194" ca="1">IF(B194=0,0,INDIRECT("MRN_"&amp;A194))</f>
        <v>0</v>
      </c>
      <c r="L194" s="2">
        <f t="shared" si="184"/>
        <v>0</v>
      </c>
      <c r="M194" s="2" t="str">
        <f t="shared" si="185"/>
        <v>No</v>
      </c>
      <c r="N194" s="2" t="str">
        <f t="shared" si="186"/>
        <v>No</v>
      </c>
      <c r="O194" s="2" t="str" cm="1">
        <f t="array" aca="1" ref="O194" ca="1">IF(OR(INDIRECT("MRN_"&amp;A194)="N/A",B194=0),"No","Yes")</f>
        <v>No</v>
      </c>
    </row>
    <row r="195" spans="1:15" x14ac:dyDescent="0.25">
      <c r="A195" s="22">
        <v>5</v>
      </c>
      <c r="B195" s="84">
        <f>'Chart 5'!R33</f>
        <v>0</v>
      </c>
      <c r="C195" s="84">
        <f>'Chart 5'!S33</f>
        <v>0</v>
      </c>
      <c r="D195" s="84">
        <f>'Chart 5'!T33</f>
        <v>0</v>
      </c>
      <c r="E195" s="84">
        <f>'Chart 5'!U33</f>
        <v>0</v>
      </c>
      <c r="F195" s="85">
        <f>'Chart 5'!V33</f>
        <v>0</v>
      </c>
      <c r="G195" s="117">
        <f>'Chart 5'!W33</f>
        <v>0</v>
      </c>
      <c r="H195" s="84">
        <f>'Chart 5'!X33</f>
        <v>0</v>
      </c>
      <c r="I195" s="84">
        <f>'Chart 5'!Y33</f>
        <v>0</v>
      </c>
      <c r="J195" s="84">
        <f>'Chart 5'!Z33</f>
        <v>0</v>
      </c>
      <c r="K195" s="2" cm="1">
        <f t="array" aca="1" ref="K195" ca="1">IF(B195=0,0,INDIRECT("MRN_"&amp;A195))</f>
        <v>0</v>
      </c>
      <c r="L195" s="2">
        <f t="shared" si="184"/>
        <v>0</v>
      </c>
      <c r="M195" s="2" t="str">
        <f t="shared" si="185"/>
        <v>No</v>
      </c>
      <c r="N195" s="2" t="str">
        <f t="shared" si="186"/>
        <v>No</v>
      </c>
      <c r="O195" s="2" t="str" cm="1">
        <f t="array" aca="1" ref="O195" ca="1">IF(OR(INDIRECT("MRN_"&amp;A195)="N/A",B195=0),"No","Yes")</f>
        <v>No</v>
      </c>
    </row>
    <row r="196" spans="1:15" x14ac:dyDescent="0.25">
      <c r="A196" s="22">
        <v>5</v>
      </c>
      <c r="B196" s="84">
        <f>'Chart 5'!R34</f>
        <v>0</v>
      </c>
      <c r="C196" s="84">
        <f>'Chart 5'!S34</f>
        <v>0</v>
      </c>
      <c r="D196" s="84">
        <f>'Chart 5'!T34</f>
        <v>0</v>
      </c>
      <c r="E196" s="84">
        <f>'Chart 5'!U34</f>
        <v>0</v>
      </c>
      <c r="F196" s="85">
        <f>'Chart 5'!V34</f>
        <v>0</v>
      </c>
      <c r="G196" s="117">
        <f>'Chart 5'!W34</f>
        <v>0</v>
      </c>
      <c r="H196" s="84">
        <f>'Chart 5'!X34</f>
        <v>0</v>
      </c>
      <c r="I196" s="84">
        <f>'Chart 5'!Y34</f>
        <v>0</v>
      </c>
      <c r="J196" s="84">
        <f>'Chart 5'!Z34</f>
        <v>0</v>
      </c>
      <c r="K196" s="2" cm="1">
        <f t="array" aca="1" ref="K196" ca="1">IF(B196=0,0,INDIRECT("MRN_"&amp;A196))</f>
        <v>0</v>
      </c>
      <c r="L196" s="2">
        <f t="shared" si="184"/>
        <v>0</v>
      </c>
      <c r="M196" s="2" t="str">
        <f t="shared" si="185"/>
        <v>No</v>
      </c>
      <c r="N196" s="2" t="str">
        <f t="shared" si="186"/>
        <v>No</v>
      </c>
      <c r="O196" s="2" t="str" cm="1">
        <f t="array" aca="1" ref="O196" ca="1">IF(OR(INDIRECT("MRN_"&amp;A196)="N/A",B196=0),"No","Yes")</f>
        <v>No</v>
      </c>
    </row>
    <row r="197" spans="1:15" x14ac:dyDescent="0.25">
      <c r="A197" s="22">
        <v>5</v>
      </c>
      <c r="B197" s="84">
        <f>'Chart 5'!R35</f>
        <v>0</v>
      </c>
      <c r="C197" s="84">
        <f>'Chart 5'!S35</f>
        <v>0</v>
      </c>
      <c r="D197" s="84">
        <f>'Chart 5'!T35</f>
        <v>0</v>
      </c>
      <c r="E197" s="84">
        <f>'Chart 5'!U35</f>
        <v>0</v>
      </c>
      <c r="F197" s="85">
        <f>'Chart 5'!V35</f>
        <v>0</v>
      </c>
      <c r="G197" s="117">
        <f>'Chart 5'!W35</f>
        <v>0</v>
      </c>
      <c r="H197" s="84">
        <f>'Chart 5'!X35</f>
        <v>0</v>
      </c>
      <c r="I197" s="84">
        <f>'Chart 5'!Y35</f>
        <v>0</v>
      </c>
      <c r="J197" s="84">
        <f>'Chart 5'!Z35</f>
        <v>0</v>
      </c>
      <c r="K197" s="2" cm="1">
        <f t="array" aca="1" ref="K197" ca="1">IF(B197=0,0,INDIRECT("MRN_"&amp;A197))</f>
        <v>0</v>
      </c>
      <c r="L197" s="2">
        <f t="shared" si="184"/>
        <v>0</v>
      </c>
      <c r="M197" s="2" t="str">
        <f t="shared" si="185"/>
        <v>No</v>
      </c>
      <c r="N197" s="2" t="str">
        <f t="shared" si="186"/>
        <v>No</v>
      </c>
      <c r="O197" s="2" t="str" cm="1">
        <f t="array" aca="1" ref="O197" ca="1">IF(OR(INDIRECT("MRN_"&amp;A197)="N/A",B197=0),"No","Yes")</f>
        <v>No</v>
      </c>
    </row>
    <row r="198" spans="1:15" x14ac:dyDescent="0.25">
      <c r="A198" s="22">
        <v>5</v>
      </c>
      <c r="B198" s="84">
        <f>'Chart 5'!R36</f>
        <v>0</v>
      </c>
      <c r="C198" s="84">
        <f>'Chart 5'!S36</f>
        <v>0</v>
      </c>
      <c r="D198" s="84">
        <f>'Chart 5'!T36</f>
        <v>0</v>
      </c>
      <c r="E198" s="84">
        <f>'Chart 5'!U36</f>
        <v>0</v>
      </c>
      <c r="F198" s="85">
        <f>'Chart 5'!V36</f>
        <v>0</v>
      </c>
      <c r="G198" s="117">
        <f>'Chart 5'!W36</f>
        <v>0</v>
      </c>
      <c r="H198" s="84">
        <f>'Chart 5'!X36</f>
        <v>0</v>
      </c>
      <c r="I198" s="84">
        <f>'Chart 5'!Y36</f>
        <v>0</v>
      </c>
      <c r="J198" s="84">
        <f>'Chart 5'!Z36</f>
        <v>0</v>
      </c>
      <c r="K198" s="2" cm="1">
        <f t="array" aca="1" ref="K198" ca="1">IF(B198=0,0,INDIRECT("MRN_"&amp;A198))</f>
        <v>0</v>
      </c>
      <c r="L198" s="2">
        <f t="shared" si="184"/>
        <v>0</v>
      </c>
      <c r="M198" s="2" t="str">
        <f t="shared" si="185"/>
        <v>No</v>
      </c>
      <c r="N198" s="2" t="str">
        <f t="shared" si="186"/>
        <v>No</v>
      </c>
      <c r="O198" s="2" t="str" cm="1">
        <f t="array" aca="1" ref="O198" ca="1">IF(OR(INDIRECT("MRN_"&amp;A198)="N/A",B198=0),"No","Yes")</f>
        <v>No</v>
      </c>
    </row>
    <row r="199" spans="1:15" x14ac:dyDescent="0.25">
      <c r="A199" s="22">
        <v>5</v>
      </c>
      <c r="B199" s="84">
        <f>'Chart 5'!R37</f>
        <v>0</v>
      </c>
      <c r="C199" s="84">
        <f>'Chart 5'!S37</f>
        <v>0</v>
      </c>
      <c r="D199" s="84">
        <f>'Chart 5'!T37</f>
        <v>0</v>
      </c>
      <c r="E199" s="84">
        <f>'Chart 5'!U37</f>
        <v>0</v>
      </c>
      <c r="F199" s="85">
        <f>'Chart 5'!V37</f>
        <v>0</v>
      </c>
      <c r="G199" s="117">
        <f>'Chart 5'!W37</f>
        <v>0</v>
      </c>
      <c r="H199" s="84">
        <f>'Chart 5'!X37</f>
        <v>0</v>
      </c>
      <c r="I199" s="84">
        <f>'Chart 5'!Y37</f>
        <v>0</v>
      </c>
      <c r="J199" s="84">
        <f>'Chart 5'!Z37</f>
        <v>0</v>
      </c>
      <c r="K199" s="2" cm="1">
        <f t="array" aca="1" ref="K199" ca="1">IF(B199=0,0,INDIRECT("MRN_"&amp;A199))</f>
        <v>0</v>
      </c>
      <c r="L199" s="2">
        <f t="shared" si="184"/>
        <v>0</v>
      </c>
      <c r="M199" s="2" t="str">
        <f t="shared" si="185"/>
        <v>No</v>
      </c>
      <c r="N199" s="2" t="str">
        <f t="shared" si="186"/>
        <v>No</v>
      </c>
      <c r="O199" s="2" t="str" cm="1">
        <f t="array" aca="1" ref="O199" ca="1">IF(OR(INDIRECT("MRN_"&amp;A199)="N/A",B199=0),"No","Yes")</f>
        <v>No</v>
      </c>
    </row>
    <row r="200" spans="1:15" x14ac:dyDescent="0.25">
      <c r="A200" s="22">
        <v>5</v>
      </c>
      <c r="B200" s="84">
        <f>'Chart 5'!R38</f>
        <v>0</v>
      </c>
      <c r="C200" s="84">
        <f>'Chart 5'!S38</f>
        <v>0</v>
      </c>
      <c r="D200" s="84">
        <f>'Chart 5'!T38</f>
        <v>0</v>
      </c>
      <c r="E200" s="84">
        <f>'Chart 5'!U38</f>
        <v>0</v>
      </c>
      <c r="F200" s="85">
        <f>'Chart 5'!V38</f>
        <v>0</v>
      </c>
      <c r="G200" s="117">
        <f>'Chart 5'!W38</f>
        <v>0</v>
      </c>
      <c r="H200" s="84">
        <f>'Chart 5'!X38</f>
        <v>0</v>
      </c>
      <c r="I200" s="84">
        <f>'Chart 5'!Y38</f>
        <v>0</v>
      </c>
      <c r="J200" s="84">
        <f>'Chart 5'!Z38</f>
        <v>0</v>
      </c>
      <c r="K200" s="2" cm="1">
        <f t="array" aca="1" ref="K200" ca="1">IF(B200=0,0,INDIRECT("MRN_"&amp;A200))</f>
        <v>0</v>
      </c>
      <c r="L200" s="2">
        <f t="shared" si="184"/>
        <v>0</v>
      </c>
      <c r="M200" s="2" t="str">
        <f t="shared" si="185"/>
        <v>No</v>
      </c>
      <c r="N200" s="2" t="str">
        <f t="shared" si="186"/>
        <v>No</v>
      </c>
      <c r="O200" s="2" t="str" cm="1">
        <f t="array" aca="1" ref="O200" ca="1">IF(OR(INDIRECT("MRN_"&amp;A200)="N/A",B200=0),"No","Yes")</f>
        <v>No</v>
      </c>
    </row>
    <row r="201" spans="1:15" x14ac:dyDescent="0.25">
      <c r="A201" s="22">
        <v>6</v>
      </c>
      <c r="B201" s="84">
        <f>'Chart 6'!R9</f>
        <v>0</v>
      </c>
      <c r="C201" s="84">
        <f>'Chart 6'!S9</f>
        <v>0</v>
      </c>
      <c r="D201" s="84">
        <f>'Chart 6'!T9</f>
        <v>0</v>
      </c>
      <c r="E201" s="84">
        <f>'Chart 6'!U9</f>
        <v>0</v>
      </c>
      <c r="F201" s="85">
        <f>'Chart 6'!V9</f>
        <v>0</v>
      </c>
      <c r="G201" s="117">
        <f>'Chart 6'!W9</f>
        <v>0</v>
      </c>
      <c r="H201" s="84">
        <f>'Chart 6'!X9</f>
        <v>0</v>
      </c>
      <c r="I201" s="84">
        <f>'Chart 6'!Y9</f>
        <v>0</v>
      </c>
      <c r="J201" s="84">
        <f>'Chart 6'!Z9</f>
        <v>0</v>
      </c>
      <c r="K201" s="2" cm="1">
        <f t="array" aca="1" ref="K201" ca="1">IF(B201=0,0,INDIRECT("MRN_"&amp;A201))</f>
        <v>0</v>
      </c>
      <c r="L201" s="2">
        <f t="shared" ref="L201:L231" si="187">IF(B201=0,0,"Client_"&amp;A201)</f>
        <v>0</v>
      </c>
      <c r="M201" s="2" t="str">
        <f t="shared" ref="M201:M231" si="188">IF(I201=0,"No","Yes")</f>
        <v>No</v>
      </c>
      <c r="N201" s="2" t="str">
        <f t="shared" ref="N201:N231" si="189">IF(H201=0,"No","Yes")</f>
        <v>No</v>
      </c>
      <c r="O201" s="2" t="str" cm="1">
        <f t="array" aca="1" ref="O201" ca="1">IF(OR(INDIRECT("MRN_"&amp;A201)="N/A",B201=0),"No","Yes")</f>
        <v>No</v>
      </c>
    </row>
    <row r="202" spans="1:15" x14ac:dyDescent="0.25">
      <c r="A202" s="22">
        <v>6</v>
      </c>
      <c r="B202" s="84">
        <f>'Chart 6'!R10</f>
        <v>0</v>
      </c>
      <c r="C202" s="84">
        <f>'Chart 6'!S10</f>
        <v>0</v>
      </c>
      <c r="D202" s="84">
        <f>'Chart 6'!T10</f>
        <v>0</v>
      </c>
      <c r="E202" s="84">
        <f>'Chart 6'!U10</f>
        <v>0</v>
      </c>
      <c r="F202" s="85">
        <f>'Chart 6'!V10</f>
        <v>0</v>
      </c>
      <c r="G202" s="117">
        <f>'Chart 6'!W10</f>
        <v>0</v>
      </c>
      <c r="H202" s="84">
        <f>'Chart 6'!X10</f>
        <v>0</v>
      </c>
      <c r="I202" s="84">
        <f>'Chart 6'!Y10</f>
        <v>0</v>
      </c>
      <c r="J202" s="84">
        <f>'Chart 6'!Z10</f>
        <v>0</v>
      </c>
      <c r="K202" s="2" cm="1">
        <f t="array" aca="1" ref="K202" ca="1">IF(B202=0,0,INDIRECT("MRN_"&amp;A202))</f>
        <v>0</v>
      </c>
      <c r="L202" s="2">
        <f t="shared" ref="L202:L230" si="190">IF(B202=0,0,"Client_"&amp;A202)</f>
        <v>0</v>
      </c>
      <c r="M202" s="2" t="str">
        <f t="shared" ref="M202:M230" si="191">IF(I202=0,"No","Yes")</f>
        <v>No</v>
      </c>
      <c r="N202" s="2" t="str">
        <f t="shared" ref="N202:N230" si="192">IF(H202=0,"No","Yes")</f>
        <v>No</v>
      </c>
      <c r="O202" s="2" t="str" cm="1">
        <f t="array" aca="1" ref="O202" ca="1">IF(OR(INDIRECT("MRN_"&amp;A202)="N/A",B202=0),"No","Yes")</f>
        <v>No</v>
      </c>
    </row>
    <row r="203" spans="1:15" x14ac:dyDescent="0.25">
      <c r="A203" s="22">
        <v>6</v>
      </c>
      <c r="B203" s="84">
        <f>'Chart 6'!R11</f>
        <v>0</v>
      </c>
      <c r="C203" s="84">
        <f>'Chart 6'!S11</f>
        <v>0</v>
      </c>
      <c r="D203" s="84">
        <f>'Chart 6'!T11</f>
        <v>0</v>
      </c>
      <c r="E203" s="84">
        <f>'Chart 6'!U11</f>
        <v>0</v>
      </c>
      <c r="F203" s="85">
        <f>'Chart 6'!V11</f>
        <v>0</v>
      </c>
      <c r="G203" s="117">
        <f>'Chart 6'!W11</f>
        <v>0</v>
      </c>
      <c r="H203" s="84">
        <f>'Chart 6'!X11</f>
        <v>0</v>
      </c>
      <c r="I203" s="84">
        <f>'Chart 6'!Y11</f>
        <v>0</v>
      </c>
      <c r="J203" s="84">
        <f>'Chart 6'!Z11</f>
        <v>0</v>
      </c>
      <c r="K203" s="2" cm="1">
        <f t="array" aca="1" ref="K203" ca="1">IF(B203=0,0,INDIRECT("MRN_"&amp;A203))</f>
        <v>0</v>
      </c>
      <c r="L203" s="2">
        <f t="shared" si="190"/>
        <v>0</v>
      </c>
      <c r="M203" s="2" t="str">
        <f t="shared" si="191"/>
        <v>No</v>
      </c>
      <c r="N203" s="2" t="str">
        <f t="shared" si="192"/>
        <v>No</v>
      </c>
      <c r="O203" s="2" t="str" cm="1">
        <f t="array" aca="1" ref="O203" ca="1">IF(OR(INDIRECT("MRN_"&amp;A203)="N/A",B203=0),"No","Yes")</f>
        <v>No</v>
      </c>
    </row>
    <row r="204" spans="1:15" x14ac:dyDescent="0.25">
      <c r="A204" s="22">
        <v>6</v>
      </c>
      <c r="B204" s="84">
        <f>'Chart 6'!R12</f>
        <v>0</v>
      </c>
      <c r="C204" s="84">
        <f>'Chart 6'!S12</f>
        <v>0</v>
      </c>
      <c r="D204" s="84">
        <f>'Chart 6'!T12</f>
        <v>0</v>
      </c>
      <c r="E204" s="84">
        <f>'Chart 6'!U12</f>
        <v>0</v>
      </c>
      <c r="F204" s="85">
        <f>'Chart 6'!V12</f>
        <v>0</v>
      </c>
      <c r="G204" s="117">
        <f>'Chart 6'!W12</f>
        <v>0</v>
      </c>
      <c r="H204" s="84">
        <f>'Chart 6'!X12</f>
        <v>0</v>
      </c>
      <c r="I204" s="84">
        <f>'Chart 6'!Y12</f>
        <v>0</v>
      </c>
      <c r="J204" s="84">
        <f>'Chart 6'!Z12</f>
        <v>0</v>
      </c>
      <c r="K204" s="2" cm="1">
        <f t="array" aca="1" ref="K204" ca="1">IF(B204=0,0,INDIRECT("MRN_"&amp;A204))</f>
        <v>0</v>
      </c>
      <c r="L204" s="2">
        <f t="shared" si="190"/>
        <v>0</v>
      </c>
      <c r="M204" s="2" t="str">
        <f t="shared" si="191"/>
        <v>No</v>
      </c>
      <c r="N204" s="2" t="str">
        <f t="shared" si="192"/>
        <v>No</v>
      </c>
      <c r="O204" s="2" t="str" cm="1">
        <f t="array" aca="1" ref="O204" ca="1">IF(OR(INDIRECT("MRN_"&amp;A204)="N/A",B204=0),"No","Yes")</f>
        <v>No</v>
      </c>
    </row>
    <row r="205" spans="1:15" x14ac:dyDescent="0.25">
      <c r="A205" s="22">
        <v>6</v>
      </c>
      <c r="B205" s="84">
        <f>'Chart 6'!R13</f>
        <v>0</v>
      </c>
      <c r="C205" s="84">
        <f>'Chart 6'!S13</f>
        <v>0</v>
      </c>
      <c r="D205" s="84">
        <f>'Chart 6'!T13</f>
        <v>0</v>
      </c>
      <c r="E205" s="84">
        <f>'Chart 6'!U13</f>
        <v>0</v>
      </c>
      <c r="F205" s="85">
        <f>'Chart 6'!V13</f>
        <v>0</v>
      </c>
      <c r="G205" s="117">
        <f>'Chart 6'!W13</f>
        <v>0</v>
      </c>
      <c r="H205" s="84">
        <f>'Chart 6'!X13</f>
        <v>0</v>
      </c>
      <c r="I205" s="84">
        <f>'Chart 6'!Y13</f>
        <v>0</v>
      </c>
      <c r="J205" s="84">
        <f>'Chart 6'!Z13</f>
        <v>0</v>
      </c>
      <c r="K205" s="2" cm="1">
        <f t="array" aca="1" ref="K205" ca="1">IF(B205=0,0,INDIRECT("MRN_"&amp;A205))</f>
        <v>0</v>
      </c>
      <c r="L205" s="2">
        <f t="shared" si="190"/>
        <v>0</v>
      </c>
      <c r="M205" s="2" t="str">
        <f t="shared" si="191"/>
        <v>No</v>
      </c>
      <c r="N205" s="2" t="str">
        <f t="shared" si="192"/>
        <v>No</v>
      </c>
      <c r="O205" s="2" t="str" cm="1">
        <f t="array" aca="1" ref="O205" ca="1">IF(OR(INDIRECT("MRN_"&amp;A205)="N/A",B205=0),"No","Yes")</f>
        <v>No</v>
      </c>
    </row>
    <row r="206" spans="1:15" x14ac:dyDescent="0.25">
      <c r="A206" s="22">
        <v>6</v>
      </c>
      <c r="B206" s="84">
        <f>'Chart 6'!R14</f>
        <v>0</v>
      </c>
      <c r="C206" s="84">
        <f>'Chart 6'!S14</f>
        <v>0</v>
      </c>
      <c r="D206" s="84">
        <f>'Chart 6'!T14</f>
        <v>0</v>
      </c>
      <c r="E206" s="84">
        <f>'Chart 6'!U14</f>
        <v>0</v>
      </c>
      <c r="F206" s="85">
        <f>'Chart 6'!V14</f>
        <v>0</v>
      </c>
      <c r="G206" s="117">
        <f>'Chart 6'!W14</f>
        <v>0</v>
      </c>
      <c r="H206" s="84">
        <f>'Chart 6'!X14</f>
        <v>0</v>
      </c>
      <c r="I206" s="84">
        <f>'Chart 6'!Y14</f>
        <v>0</v>
      </c>
      <c r="J206" s="84">
        <f>'Chart 6'!Z14</f>
        <v>0</v>
      </c>
      <c r="K206" s="2" cm="1">
        <f t="array" aca="1" ref="K206" ca="1">IF(B206=0,0,INDIRECT("MRN_"&amp;A206))</f>
        <v>0</v>
      </c>
      <c r="L206" s="2">
        <f t="shared" si="190"/>
        <v>0</v>
      </c>
      <c r="M206" s="2" t="str">
        <f t="shared" si="191"/>
        <v>No</v>
      </c>
      <c r="N206" s="2" t="str">
        <f t="shared" si="192"/>
        <v>No</v>
      </c>
      <c r="O206" s="2" t="str" cm="1">
        <f t="array" aca="1" ref="O206" ca="1">IF(OR(INDIRECT("MRN_"&amp;A206)="N/A",B206=0),"No","Yes")</f>
        <v>No</v>
      </c>
    </row>
    <row r="207" spans="1:15" x14ac:dyDescent="0.25">
      <c r="A207" s="22">
        <v>6</v>
      </c>
      <c r="B207" s="84">
        <f>'Chart 6'!R15</f>
        <v>0</v>
      </c>
      <c r="C207" s="84">
        <f>'Chart 6'!S15</f>
        <v>0</v>
      </c>
      <c r="D207" s="84">
        <f>'Chart 6'!T15</f>
        <v>0</v>
      </c>
      <c r="E207" s="84">
        <f>'Chart 6'!U15</f>
        <v>0</v>
      </c>
      <c r="F207" s="85">
        <f>'Chart 6'!V15</f>
        <v>0</v>
      </c>
      <c r="G207" s="117">
        <f>'Chart 6'!W15</f>
        <v>0</v>
      </c>
      <c r="H207" s="84">
        <f>'Chart 6'!X15</f>
        <v>0</v>
      </c>
      <c r="I207" s="84">
        <f>'Chart 6'!Y15</f>
        <v>0</v>
      </c>
      <c r="J207" s="84">
        <f>'Chart 6'!Z15</f>
        <v>0</v>
      </c>
      <c r="K207" s="2" cm="1">
        <f t="array" aca="1" ref="K207" ca="1">IF(B207=0,0,INDIRECT("MRN_"&amp;A207))</f>
        <v>0</v>
      </c>
      <c r="L207" s="2">
        <f t="shared" si="190"/>
        <v>0</v>
      </c>
      <c r="M207" s="2" t="str">
        <f t="shared" si="191"/>
        <v>No</v>
      </c>
      <c r="N207" s="2" t="str">
        <f t="shared" si="192"/>
        <v>No</v>
      </c>
      <c r="O207" s="2" t="str" cm="1">
        <f t="array" aca="1" ref="O207" ca="1">IF(OR(INDIRECT("MRN_"&amp;A207)="N/A",B207=0),"No","Yes")</f>
        <v>No</v>
      </c>
    </row>
    <row r="208" spans="1:15" x14ac:dyDescent="0.25">
      <c r="A208" s="22">
        <v>6</v>
      </c>
      <c r="B208" s="84">
        <f>'Chart 6'!R16</f>
        <v>0</v>
      </c>
      <c r="C208" s="84">
        <f>'Chart 6'!S16</f>
        <v>0</v>
      </c>
      <c r="D208" s="84">
        <f>'Chart 6'!T16</f>
        <v>0</v>
      </c>
      <c r="E208" s="84">
        <f>'Chart 6'!U16</f>
        <v>0</v>
      </c>
      <c r="F208" s="85">
        <f>'Chart 6'!V16</f>
        <v>0</v>
      </c>
      <c r="G208" s="117">
        <f>'Chart 6'!W16</f>
        <v>0</v>
      </c>
      <c r="H208" s="84">
        <f>'Chart 6'!X16</f>
        <v>0</v>
      </c>
      <c r="I208" s="84">
        <f>'Chart 6'!Y16</f>
        <v>0</v>
      </c>
      <c r="J208" s="84">
        <f>'Chart 6'!Z16</f>
        <v>0</v>
      </c>
      <c r="K208" s="2" cm="1">
        <f t="array" aca="1" ref="K208" ca="1">IF(B208=0,0,INDIRECT("MRN_"&amp;A208))</f>
        <v>0</v>
      </c>
      <c r="L208" s="2">
        <f t="shared" si="190"/>
        <v>0</v>
      </c>
      <c r="M208" s="2" t="str">
        <f t="shared" si="191"/>
        <v>No</v>
      </c>
      <c r="N208" s="2" t="str">
        <f t="shared" si="192"/>
        <v>No</v>
      </c>
      <c r="O208" s="2" t="str" cm="1">
        <f t="array" aca="1" ref="O208" ca="1">IF(OR(INDIRECT("MRN_"&amp;A208)="N/A",B208=0),"No","Yes")</f>
        <v>No</v>
      </c>
    </row>
    <row r="209" spans="1:15" x14ac:dyDescent="0.25">
      <c r="A209" s="22">
        <v>6</v>
      </c>
      <c r="B209" s="84">
        <f>'Chart 6'!R17</f>
        <v>0</v>
      </c>
      <c r="C209" s="84">
        <f>'Chart 6'!S17</f>
        <v>0</v>
      </c>
      <c r="D209" s="84">
        <f>'Chart 6'!T17</f>
        <v>0</v>
      </c>
      <c r="E209" s="84">
        <f>'Chart 6'!U17</f>
        <v>0</v>
      </c>
      <c r="F209" s="85">
        <f>'Chart 6'!V17</f>
        <v>0</v>
      </c>
      <c r="G209" s="117">
        <f>'Chart 6'!W17</f>
        <v>0</v>
      </c>
      <c r="H209" s="84">
        <f>'Chart 6'!X17</f>
        <v>0</v>
      </c>
      <c r="I209" s="84">
        <f>'Chart 6'!Y17</f>
        <v>0</v>
      </c>
      <c r="J209" s="84">
        <f>'Chart 6'!Z17</f>
        <v>0</v>
      </c>
      <c r="K209" s="2" cm="1">
        <f t="array" aca="1" ref="K209" ca="1">IF(B209=0,0,INDIRECT("MRN_"&amp;A209))</f>
        <v>0</v>
      </c>
      <c r="L209" s="2">
        <f t="shared" si="190"/>
        <v>0</v>
      </c>
      <c r="M209" s="2" t="str">
        <f t="shared" si="191"/>
        <v>No</v>
      </c>
      <c r="N209" s="2" t="str">
        <f t="shared" si="192"/>
        <v>No</v>
      </c>
      <c r="O209" s="2" t="str" cm="1">
        <f t="array" aca="1" ref="O209" ca="1">IF(OR(INDIRECT("MRN_"&amp;A209)="N/A",B209=0),"No","Yes")</f>
        <v>No</v>
      </c>
    </row>
    <row r="210" spans="1:15" x14ac:dyDescent="0.25">
      <c r="A210" s="22">
        <v>6</v>
      </c>
      <c r="B210" s="84">
        <f>'Chart 6'!R18</f>
        <v>0</v>
      </c>
      <c r="C210" s="84">
        <f>'Chart 6'!S18</f>
        <v>0</v>
      </c>
      <c r="D210" s="84">
        <f>'Chart 6'!T18</f>
        <v>0</v>
      </c>
      <c r="E210" s="84">
        <f>'Chart 6'!U18</f>
        <v>0</v>
      </c>
      <c r="F210" s="85">
        <f>'Chart 6'!V18</f>
        <v>0</v>
      </c>
      <c r="G210" s="117">
        <f>'Chart 6'!W18</f>
        <v>0</v>
      </c>
      <c r="H210" s="84">
        <f>'Chart 6'!X18</f>
        <v>0</v>
      </c>
      <c r="I210" s="84">
        <f>'Chart 6'!Y18</f>
        <v>0</v>
      </c>
      <c r="J210" s="84">
        <f>'Chart 6'!Z18</f>
        <v>0</v>
      </c>
      <c r="K210" s="2" cm="1">
        <f t="array" aca="1" ref="K210" ca="1">IF(B210=0,0,INDIRECT("MRN_"&amp;A210))</f>
        <v>0</v>
      </c>
      <c r="L210" s="2">
        <f t="shared" si="190"/>
        <v>0</v>
      </c>
      <c r="M210" s="2" t="str">
        <f t="shared" si="191"/>
        <v>No</v>
      </c>
      <c r="N210" s="2" t="str">
        <f t="shared" si="192"/>
        <v>No</v>
      </c>
      <c r="O210" s="2" t="str" cm="1">
        <f t="array" aca="1" ref="O210" ca="1">IF(OR(INDIRECT("MRN_"&amp;A210)="N/A",B210=0),"No","Yes")</f>
        <v>No</v>
      </c>
    </row>
    <row r="211" spans="1:15" x14ac:dyDescent="0.25">
      <c r="A211" s="22">
        <v>6</v>
      </c>
      <c r="B211" s="84">
        <f>'Chart 6'!R19</f>
        <v>0</v>
      </c>
      <c r="C211" s="84">
        <f>'Chart 6'!S19</f>
        <v>0</v>
      </c>
      <c r="D211" s="84">
        <f>'Chart 6'!T19</f>
        <v>0</v>
      </c>
      <c r="E211" s="84">
        <f>'Chart 6'!U19</f>
        <v>0</v>
      </c>
      <c r="F211" s="85">
        <f>'Chart 6'!V19</f>
        <v>0</v>
      </c>
      <c r="G211" s="117">
        <f>'Chart 6'!W19</f>
        <v>0</v>
      </c>
      <c r="H211" s="84">
        <f>'Chart 6'!X19</f>
        <v>0</v>
      </c>
      <c r="I211" s="84">
        <f>'Chart 6'!Y19</f>
        <v>0</v>
      </c>
      <c r="J211" s="84">
        <f>'Chart 6'!Z19</f>
        <v>0</v>
      </c>
      <c r="K211" s="2" cm="1">
        <f t="array" aca="1" ref="K211" ca="1">IF(B211=0,0,INDIRECT("MRN_"&amp;A211))</f>
        <v>0</v>
      </c>
      <c r="L211" s="2">
        <f t="shared" si="190"/>
        <v>0</v>
      </c>
      <c r="M211" s="2" t="str">
        <f t="shared" si="191"/>
        <v>No</v>
      </c>
      <c r="N211" s="2" t="str">
        <f t="shared" si="192"/>
        <v>No</v>
      </c>
      <c r="O211" s="2" t="str" cm="1">
        <f t="array" aca="1" ref="O211" ca="1">IF(OR(INDIRECT("MRN_"&amp;A211)="N/A",B211=0),"No","Yes")</f>
        <v>No</v>
      </c>
    </row>
    <row r="212" spans="1:15" x14ac:dyDescent="0.25">
      <c r="A212" s="22">
        <v>6</v>
      </c>
      <c r="B212" s="84">
        <f>'Chart 6'!R20</f>
        <v>0</v>
      </c>
      <c r="C212" s="84">
        <f>'Chart 6'!S20</f>
        <v>0</v>
      </c>
      <c r="D212" s="84">
        <f>'Chart 6'!T20</f>
        <v>0</v>
      </c>
      <c r="E212" s="84">
        <f>'Chart 6'!U20</f>
        <v>0</v>
      </c>
      <c r="F212" s="85">
        <f>'Chart 6'!V20</f>
        <v>0</v>
      </c>
      <c r="G212" s="117">
        <f>'Chart 6'!W20</f>
        <v>0</v>
      </c>
      <c r="H212" s="84">
        <f>'Chart 6'!X20</f>
        <v>0</v>
      </c>
      <c r="I212" s="84">
        <f>'Chart 6'!Y20</f>
        <v>0</v>
      </c>
      <c r="J212" s="84">
        <f>'Chart 6'!Z20</f>
        <v>0</v>
      </c>
      <c r="K212" s="2" cm="1">
        <f t="array" aca="1" ref="K212" ca="1">IF(B212=0,0,INDIRECT("MRN_"&amp;A212))</f>
        <v>0</v>
      </c>
      <c r="L212" s="2">
        <f t="shared" si="190"/>
        <v>0</v>
      </c>
      <c r="M212" s="2" t="str">
        <f t="shared" si="191"/>
        <v>No</v>
      </c>
      <c r="N212" s="2" t="str">
        <f t="shared" si="192"/>
        <v>No</v>
      </c>
      <c r="O212" s="2" t="str" cm="1">
        <f t="array" aca="1" ref="O212" ca="1">IF(OR(INDIRECT("MRN_"&amp;A212)="N/A",B212=0),"No","Yes")</f>
        <v>No</v>
      </c>
    </row>
    <row r="213" spans="1:15" x14ac:dyDescent="0.25">
      <c r="A213" s="22">
        <v>6</v>
      </c>
      <c r="B213" s="84">
        <f>'Chart 6'!R21</f>
        <v>0</v>
      </c>
      <c r="C213" s="84">
        <f>'Chart 6'!S21</f>
        <v>0</v>
      </c>
      <c r="D213" s="84">
        <f>'Chart 6'!T21</f>
        <v>0</v>
      </c>
      <c r="E213" s="84">
        <f>'Chart 6'!U21</f>
        <v>0</v>
      </c>
      <c r="F213" s="85">
        <f>'Chart 6'!V21</f>
        <v>0</v>
      </c>
      <c r="G213" s="117">
        <f>'Chart 6'!W21</f>
        <v>0</v>
      </c>
      <c r="H213" s="84">
        <f>'Chart 6'!X21</f>
        <v>0</v>
      </c>
      <c r="I213" s="84">
        <f>'Chart 6'!Y21</f>
        <v>0</v>
      </c>
      <c r="J213" s="84">
        <f>'Chart 6'!Z21</f>
        <v>0</v>
      </c>
      <c r="K213" s="2" cm="1">
        <f t="array" aca="1" ref="K213" ca="1">IF(B213=0,0,INDIRECT("MRN_"&amp;A213))</f>
        <v>0</v>
      </c>
      <c r="L213" s="2">
        <f t="shared" si="190"/>
        <v>0</v>
      </c>
      <c r="M213" s="2" t="str">
        <f t="shared" si="191"/>
        <v>No</v>
      </c>
      <c r="N213" s="2" t="str">
        <f t="shared" si="192"/>
        <v>No</v>
      </c>
      <c r="O213" s="2" t="str" cm="1">
        <f t="array" aca="1" ref="O213" ca="1">IF(OR(INDIRECT("MRN_"&amp;A213)="N/A",B213=0),"No","Yes")</f>
        <v>No</v>
      </c>
    </row>
    <row r="214" spans="1:15" x14ac:dyDescent="0.25">
      <c r="A214" s="22">
        <v>6</v>
      </c>
      <c r="B214" s="84">
        <f>'Chart 6'!R22</f>
        <v>0</v>
      </c>
      <c r="C214" s="84">
        <f>'Chart 6'!S22</f>
        <v>0</v>
      </c>
      <c r="D214" s="84">
        <f>'Chart 6'!T22</f>
        <v>0</v>
      </c>
      <c r="E214" s="84">
        <f>'Chart 6'!U22</f>
        <v>0</v>
      </c>
      <c r="F214" s="85">
        <f>'Chart 6'!V22</f>
        <v>0</v>
      </c>
      <c r="G214" s="117">
        <f>'Chart 6'!W22</f>
        <v>0</v>
      </c>
      <c r="H214" s="84">
        <f>'Chart 6'!X22</f>
        <v>0</v>
      </c>
      <c r="I214" s="84">
        <f>'Chart 6'!Y22</f>
        <v>0</v>
      </c>
      <c r="J214" s="84">
        <f>'Chart 6'!Z22</f>
        <v>0</v>
      </c>
      <c r="K214" s="2" cm="1">
        <f t="array" aca="1" ref="K214" ca="1">IF(B214=0,0,INDIRECT("MRN_"&amp;A214))</f>
        <v>0</v>
      </c>
      <c r="L214" s="2">
        <f t="shared" si="190"/>
        <v>0</v>
      </c>
      <c r="M214" s="2" t="str">
        <f t="shared" si="191"/>
        <v>No</v>
      </c>
      <c r="N214" s="2" t="str">
        <f t="shared" si="192"/>
        <v>No</v>
      </c>
      <c r="O214" s="2" t="str" cm="1">
        <f t="array" aca="1" ref="O214" ca="1">IF(OR(INDIRECT("MRN_"&amp;A214)="N/A",B214=0),"No","Yes")</f>
        <v>No</v>
      </c>
    </row>
    <row r="215" spans="1:15" x14ac:dyDescent="0.25">
      <c r="A215" s="22">
        <v>6</v>
      </c>
      <c r="B215" s="84">
        <f>'Chart 6'!R23</f>
        <v>0</v>
      </c>
      <c r="C215" s="84">
        <f>'Chart 6'!S23</f>
        <v>0</v>
      </c>
      <c r="D215" s="84">
        <f>'Chart 6'!T23</f>
        <v>0</v>
      </c>
      <c r="E215" s="84">
        <f>'Chart 6'!U23</f>
        <v>0</v>
      </c>
      <c r="F215" s="85">
        <f>'Chart 6'!V23</f>
        <v>0</v>
      </c>
      <c r="G215" s="117">
        <f>'Chart 6'!W23</f>
        <v>0</v>
      </c>
      <c r="H215" s="84">
        <f>'Chart 6'!X23</f>
        <v>0</v>
      </c>
      <c r="I215" s="84">
        <f>'Chart 6'!Y23</f>
        <v>0</v>
      </c>
      <c r="J215" s="84">
        <f>'Chart 6'!Z23</f>
        <v>0</v>
      </c>
      <c r="K215" s="2" cm="1">
        <f t="array" aca="1" ref="K215" ca="1">IF(B215=0,0,INDIRECT("MRN_"&amp;A215))</f>
        <v>0</v>
      </c>
      <c r="L215" s="2">
        <f t="shared" si="190"/>
        <v>0</v>
      </c>
      <c r="M215" s="2" t="str">
        <f t="shared" si="191"/>
        <v>No</v>
      </c>
      <c r="N215" s="2" t="str">
        <f t="shared" si="192"/>
        <v>No</v>
      </c>
      <c r="O215" s="2" t="str" cm="1">
        <f t="array" aca="1" ref="O215" ca="1">IF(OR(INDIRECT("MRN_"&amp;A215)="N/A",B215=0),"No","Yes")</f>
        <v>No</v>
      </c>
    </row>
    <row r="216" spans="1:15" x14ac:dyDescent="0.25">
      <c r="A216" s="22">
        <v>6</v>
      </c>
      <c r="B216" s="84">
        <f>'Chart 6'!R24</f>
        <v>0</v>
      </c>
      <c r="C216" s="84">
        <f>'Chart 6'!S24</f>
        <v>0</v>
      </c>
      <c r="D216" s="84">
        <f>'Chart 6'!T24</f>
        <v>0</v>
      </c>
      <c r="E216" s="84">
        <f>'Chart 6'!U24</f>
        <v>0</v>
      </c>
      <c r="F216" s="85">
        <f>'Chart 6'!V24</f>
        <v>0</v>
      </c>
      <c r="G216" s="117">
        <f>'Chart 6'!W24</f>
        <v>0</v>
      </c>
      <c r="H216" s="84">
        <f>'Chart 6'!X24</f>
        <v>0</v>
      </c>
      <c r="I216" s="84">
        <f>'Chart 6'!Y24</f>
        <v>0</v>
      </c>
      <c r="J216" s="84">
        <f>'Chart 6'!Z24</f>
        <v>0</v>
      </c>
      <c r="K216" s="2" cm="1">
        <f t="array" aca="1" ref="K216" ca="1">IF(B216=0,0,INDIRECT("MRN_"&amp;A216))</f>
        <v>0</v>
      </c>
      <c r="L216" s="2">
        <f t="shared" si="190"/>
        <v>0</v>
      </c>
      <c r="M216" s="2" t="str">
        <f t="shared" si="191"/>
        <v>No</v>
      </c>
      <c r="N216" s="2" t="str">
        <f t="shared" si="192"/>
        <v>No</v>
      </c>
      <c r="O216" s="2" t="str" cm="1">
        <f t="array" aca="1" ref="O216" ca="1">IF(OR(INDIRECT("MRN_"&amp;A216)="N/A",B216=0),"No","Yes")</f>
        <v>No</v>
      </c>
    </row>
    <row r="217" spans="1:15" x14ac:dyDescent="0.25">
      <c r="A217" s="22">
        <v>6</v>
      </c>
      <c r="B217" s="84">
        <f>'Chart 6'!R25</f>
        <v>0</v>
      </c>
      <c r="C217" s="84">
        <f>'Chart 6'!S25</f>
        <v>0</v>
      </c>
      <c r="D217" s="84">
        <f>'Chart 6'!T25</f>
        <v>0</v>
      </c>
      <c r="E217" s="84">
        <f>'Chart 6'!U25</f>
        <v>0</v>
      </c>
      <c r="F217" s="85">
        <f>'Chart 6'!V25</f>
        <v>0</v>
      </c>
      <c r="G217" s="117">
        <f>'Chart 6'!W25</f>
        <v>0</v>
      </c>
      <c r="H217" s="84">
        <f>'Chart 6'!X25</f>
        <v>0</v>
      </c>
      <c r="I217" s="84">
        <f>'Chart 6'!Y25</f>
        <v>0</v>
      </c>
      <c r="J217" s="84">
        <f>'Chart 6'!Z25</f>
        <v>0</v>
      </c>
      <c r="K217" s="2" cm="1">
        <f t="array" aca="1" ref="K217" ca="1">IF(B217=0,0,INDIRECT("MRN_"&amp;A217))</f>
        <v>0</v>
      </c>
      <c r="L217" s="2">
        <f t="shared" si="190"/>
        <v>0</v>
      </c>
      <c r="M217" s="2" t="str">
        <f t="shared" si="191"/>
        <v>No</v>
      </c>
      <c r="N217" s="2" t="str">
        <f t="shared" si="192"/>
        <v>No</v>
      </c>
      <c r="O217" s="2" t="str" cm="1">
        <f t="array" aca="1" ref="O217" ca="1">IF(OR(INDIRECT("MRN_"&amp;A217)="N/A",B217=0),"No","Yes")</f>
        <v>No</v>
      </c>
    </row>
    <row r="218" spans="1:15" x14ac:dyDescent="0.25">
      <c r="A218" s="22">
        <v>6</v>
      </c>
      <c r="B218" s="84">
        <f>'Chart 6'!R26</f>
        <v>0</v>
      </c>
      <c r="C218" s="84">
        <f>'Chart 6'!S26</f>
        <v>0</v>
      </c>
      <c r="D218" s="84">
        <f>'Chart 6'!T26</f>
        <v>0</v>
      </c>
      <c r="E218" s="84">
        <f>'Chart 6'!U26</f>
        <v>0</v>
      </c>
      <c r="F218" s="85">
        <f>'Chart 6'!V26</f>
        <v>0</v>
      </c>
      <c r="G218" s="117">
        <f>'Chart 6'!W26</f>
        <v>0</v>
      </c>
      <c r="H218" s="84">
        <f>'Chart 6'!X26</f>
        <v>0</v>
      </c>
      <c r="I218" s="84">
        <f>'Chart 6'!Y26</f>
        <v>0</v>
      </c>
      <c r="J218" s="84">
        <f>'Chart 6'!Z26</f>
        <v>0</v>
      </c>
      <c r="K218" s="2" cm="1">
        <f t="array" aca="1" ref="K218" ca="1">IF(B218=0,0,INDIRECT("MRN_"&amp;A218))</f>
        <v>0</v>
      </c>
      <c r="L218" s="2">
        <f t="shared" si="190"/>
        <v>0</v>
      </c>
      <c r="M218" s="2" t="str">
        <f t="shared" si="191"/>
        <v>No</v>
      </c>
      <c r="N218" s="2" t="str">
        <f t="shared" si="192"/>
        <v>No</v>
      </c>
      <c r="O218" s="2" t="str" cm="1">
        <f t="array" aca="1" ref="O218" ca="1">IF(OR(INDIRECT("MRN_"&amp;A218)="N/A",B218=0),"No","Yes")</f>
        <v>No</v>
      </c>
    </row>
    <row r="219" spans="1:15" x14ac:dyDescent="0.25">
      <c r="A219" s="22">
        <v>6</v>
      </c>
      <c r="B219" s="84">
        <f>'Chart 6'!R27</f>
        <v>0</v>
      </c>
      <c r="C219" s="84">
        <f>'Chart 6'!S27</f>
        <v>0</v>
      </c>
      <c r="D219" s="84">
        <f>'Chart 6'!T27</f>
        <v>0</v>
      </c>
      <c r="E219" s="84">
        <f>'Chart 6'!U27</f>
        <v>0</v>
      </c>
      <c r="F219" s="85">
        <f>'Chart 6'!V27</f>
        <v>0</v>
      </c>
      <c r="G219" s="117">
        <f>'Chart 6'!W27</f>
        <v>0</v>
      </c>
      <c r="H219" s="84">
        <f>'Chart 6'!X27</f>
        <v>0</v>
      </c>
      <c r="I219" s="84">
        <f>'Chart 6'!Y27</f>
        <v>0</v>
      </c>
      <c r="J219" s="84">
        <f>'Chart 6'!Z27</f>
        <v>0</v>
      </c>
      <c r="K219" s="2" cm="1">
        <f t="array" aca="1" ref="K219" ca="1">IF(B219=0,0,INDIRECT("MRN_"&amp;A219))</f>
        <v>0</v>
      </c>
      <c r="L219" s="2">
        <f t="shared" si="190"/>
        <v>0</v>
      </c>
      <c r="M219" s="2" t="str">
        <f t="shared" si="191"/>
        <v>No</v>
      </c>
      <c r="N219" s="2" t="str">
        <f t="shared" si="192"/>
        <v>No</v>
      </c>
      <c r="O219" s="2" t="str" cm="1">
        <f t="array" aca="1" ref="O219" ca="1">IF(OR(INDIRECT("MRN_"&amp;A219)="N/A",B219=0),"No","Yes")</f>
        <v>No</v>
      </c>
    </row>
    <row r="220" spans="1:15" x14ac:dyDescent="0.25">
      <c r="A220" s="22">
        <v>6</v>
      </c>
      <c r="B220" s="84">
        <f>'Chart 6'!R28</f>
        <v>0</v>
      </c>
      <c r="C220" s="84">
        <f>'Chart 6'!S28</f>
        <v>0</v>
      </c>
      <c r="D220" s="84">
        <f>'Chart 6'!T28</f>
        <v>0</v>
      </c>
      <c r="E220" s="84">
        <f>'Chart 6'!U28</f>
        <v>0</v>
      </c>
      <c r="F220" s="85">
        <f>'Chart 6'!V28</f>
        <v>0</v>
      </c>
      <c r="G220" s="117">
        <f>'Chart 6'!W28</f>
        <v>0</v>
      </c>
      <c r="H220" s="84">
        <f>'Chart 6'!X28</f>
        <v>0</v>
      </c>
      <c r="I220" s="84">
        <f>'Chart 6'!Y28</f>
        <v>0</v>
      </c>
      <c r="J220" s="84">
        <f>'Chart 6'!Z28</f>
        <v>0</v>
      </c>
      <c r="K220" s="2" cm="1">
        <f t="array" aca="1" ref="K220" ca="1">IF(B220=0,0,INDIRECT("MRN_"&amp;A220))</f>
        <v>0</v>
      </c>
      <c r="L220" s="2">
        <f t="shared" si="190"/>
        <v>0</v>
      </c>
      <c r="M220" s="2" t="str">
        <f t="shared" si="191"/>
        <v>No</v>
      </c>
      <c r="N220" s="2" t="str">
        <f t="shared" si="192"/>
        <v>No</v>
      </c>
      <c r="O220" s="2" t="str" cm="1">
        <f t="array" aca="1" ref="O220" ca="1">IF(OR(INDIRECT("MRN_"&amp;A220)="N/A",B220=0),"No","Yes")</f>
        <v>No</v>
      </c>
    </row>
    <row r="221" spans="1:15" x14ac:dyDescent="0.25">
      <c r="A221" s="22">
        <v>6</v>
      </c>
      <c r="B221" s="84">
        <f>'Chart 6'!R29</f>
        <v>0</v>
      </c>
      <c r="C221" s="84">
        <f>'Chart 6'!S29</f>
        <v>0</v>
      </c>
      <c r="D221" s="84">
        <f>'Chart 6'!T29</f>
        <v>0</v>
      </c>
      <c r="E221" s="84">
        <f>'Chart 6'!U29</f>
        <v>0</v>
      </c>
      <c r="F221" s="85">
        <f>'Chart 6'!V29</f>
        <v>0</v>
      </c>
      <c r="G221" s="117">
        <f>'Chart 6'!W29</f>
        <v>0</v>
      </c>
      <c r="H221" s="84">
        <f>'Chart 6'!X29</f>
        <v>0</v>
      </c>
      <c r="I221" s="84">
        <f>'Chart 6'!Y29</f>
        <v>0</v>
      </c>
      <c r="J221" s="84">
        <f>'Chart 6'!Z29</f>
        <v>0</v>
      </c>
      <c r="K221" s="2" cm="1">
        <f t="array" aca="1" ref="K221" ca="1">IF(B221=0,0,INDIRECT("MRN_"&amp;A221))</f>
        <v>0</v>
      </c>
      <c r="L221" s="2">
        <f t="shared" si="190"/>
        <v>0</v>
      </c>
      <c r="M221" s="2" t="str">
        <f t="shared" si="191"/>
        <v>No</v>
      </c>
      <c r="N221" s="2" t="str">
        <f t="shared" si="192"/>
        <v>No</v>
      </c>
      <c r="O221" s="2" t="str" cm="1">
        <f t="array" aca="1" ref="O221" ca="1">IF(OR(INDIRECT("MRN_"&amp;A221)="N/A",B221=0),"No","Yes")</f>
        <v>No</v>
      </c>
    </row>
    <row r="222" spans="1:15" x14ac:dyDescent="0.25">
      <c r="A222" s="22">
        <v>6</v>
      </c>
      <c r="B222" s="84">
        <f>'Chart 6'!R30</f>
        <v>0</v>
      </c>
      <c r="C222" s="84">
        <f>'Chart 6'!S30</f>
        <v>0</v>
      </c>
      <c r="D222" s="84">
        <f>'Chart 6'!T30</f>
        <v>0</v>
      </c>
      <c r="E222" s="84">
        <f>'Chart 6'!U30</f>
        <v>0</v>
      </c>
      <c r="F222" s="85">
        <f>'Chart 6'!V30</f>
        <v>0</v>
      </c>
      <c r="G222" s="117">
        <f>'Chart 6'!W30</f>
        <v>0</v>
      </c>
      <c r="H222" s="84">
        <f>'Chart 6'!X30</f>
        <v>0</v>
      </c>
      <c r="I222" s="84">
        <f>'Chart 6'!Y30</f>
        <v>0</v>
      </c>
      <c r="J222" s="84">
        <f>'Chart 6'!Z30</f>
        <v>0</v>
      </c>
      <c r="K222" s="2" cm="1">
        <f t="array" aca="1" ref="K222" ca="1">IF(B222=0,0,INDIRECT("MRN_"&amp;A222))</f>
        <v>0</v>
      </c>
      <c r="L222" s="2">
        <f t="shared" si="190"/>
        <v>0</v>
      </c>
      <c r="M222" s="2" t="str">
        <f t="shared" si="191"/>
        <v>No</v>
      </c>
      <c r="N222" s="2" t="str">
        <f t="shared" si="192"/>
        <v>No</v>
      </c>
      <c r="O222" s="2" t="str" cm="1">
        <f t="array" aca="1" ref="O222" ca="1">IF(OR(INDIRECT("MRN_"&amp;A222)="N/A",B222=0),"No","Yes")</f>
        <v>No</v>
      </c>
    </row>
    <row r="223" spans="1:15" x14ac:dyDescent="0.25">
      <c r="A223" s="22">
        <v>6</v>
      </c>
      <c r="B223" s="84">
        <f>'Chart 6'!R31</f>
        <v>0</v>
      </c>
      <c r="C223" s="84">
        <f>'Chart 6'!S31</f>
        <v>0</v>
      </c>
      <c r="D223" s="84">
        <f>'Chart 6'!T31</f>
        <v>0</v>
      </c>
      <c r="E223" s="84">
        <f>'Chart 6'!U31</f>
        <v>0</v>
      </c>
      <c r="F223" s="85">
        <f>'Chart 6'!V31</f>
        <v>0</v>
      </c>
      <c r="G223" s="117">
        <f>'Chart 6'!W31</f>
        <v>0</v>
      </c>
      <c r="H223" s="84">
        <f>'Chart 6'!X31</f>
        <v>0</v>
      </c>
      <c r="I223" s="84">
        <f>'Chart 6'!Y31</f>
        <v>0</v>
      </c>
      <c r="J223" s="84">
        <f>'Chart 6'!Z31</f>
        <v>0</v>
      </c>
      <c r="K223" s="2" cm="1">
        <f t="array" aca="1" ref="K223" ca="1">IF(B223=0,0,INDIRECT("MRN_"&amp;A223))</f>
        <v>0</v>
      </c>
      <c r="L223" s="2">
        <f t="shared" si="190"/>
        <v>0</v>
      </c>
      <c r="M223" s="2" t="str">
        <f t="shared" si="191"/>
        <v>No</v>
      </c>
      <c r="N223" s="2" t="str">
        <f t="shared" si="192"/>
        <v>No</v>
      </c>
      <c r="O223" s="2" t="str" cm="1">
        <f t="array" aca="1" ref="O223" ca="1">IF(OR(INDIRECT("MRN_"&amp;A223)="N/A",B223=0),"No","Yes")</f>
        <v>No</v>
      </c>
    </row>
    <row r="224" spans="1:15" x14ac:dyDescent="0.25">
      <c r="A224" s="22">
        <v>6</v>
      </c>
      <c r="B224" s="84">
        <f>'Chart 6'!R32</f>
        <v>0</v>
      </c>
      <c r="C224" s="84">
        <f>'Chart 6'!S32</f>
        <v>0</v>
      </c>
      <c r="D224" s="84">
        <f>'Chart 6'!T32</f>
        <v>0</v>
      </c>
      <c r="E224" s="84">
        <f>'Chart 6'!U32</f>
        <v>0</v>
      </c>
      <c r="F224" s="85">
        <f>'Chart 6'!V32</f>
        <v>0</v>
      </c>
      <c r="G224" s="117">
        <f>'Chart 6'!W32</f>
        <v>0</v>
      </c>
      <c r="H224" s="84">
        <f>'Chart 6'!X32</f>
        <v>0</v>
      </c>
      <c r="I224" s="84">
        <f>'Chart 6'!Y32</f>
        <v>0</v>
      </c>
      <c r="J224" s="84">
        <f>'Chart 6'!Z32</f>
        <v>0</v>
      </c>
      <c r="K224" s="2" cm="1">
        <f t="array" aca="1" ref="K224" ca="1">IF(B224=0,0,INDIRECT("MRN_"&amp;A224))</f>
        <v>0</v>
      </c>
      <c r="L224" s="2">
        <f t="shared" si="190"/>
        <v>0</v>
      </c>
      <c r="M224" s="2" t="str">
        <f t="shared" si="191"/>
        <v>No</v>
      </c>
      <c r="N224" s="2" t="str">
        <f t="shared" si="192"/>
        <v>No</v>
      </c>
      <c r="O224" s="2" t="str" cm="1">
        <f t="array" aca="1" ref="O224" ca="1">IF(OR(INDIRECT("MRN_"&amp;A224)="N/A",B224=0),"No","Yes")</f>
        <v>No</v>
      </c>
    </row>
    <row r="225" spans="1:15" x14ac:dyDescent="0.25">
      <c r="A225" s="22">
        <v>6</v>
      </c>
      <c r="B225" s="84">
        <f>'Chart 6'!R33</f>
        <v>0</v>
      </c>
      <c r="C225" s="84">
        <f>'Chart 6'!S33</f>
        <v>0</v>
      </c>
      <c r="D225" s="84">
        <f>'Chart 6'!T33</f>
        <v>0</v>
      </c>
      <c r="E225" s="84">
        <f>'Chart 6'!U33</f>
        <v>0</v>
      </c>
      <c r="F225" s="85">
        <f>'Chart 6'!V33</f>
        <v>0</v>
      </c>
      <c r="G225" s="117">
        <f>'Chart 6'!W33</f>
        <v>0</v>
      </c>
      <c r="H225" s="84">
        <f>'Chart 6'!X33</f>
        <v>0</v>
      </c>
      <c r="I225" s="84">
        <f>'Chart 6'!Y33</f>
        <v>0</v>
      </c>
      <c r="J225" s="84">
        <f>'Chart 6'!Z33</f>
        <v>0</v>
      </c>
      <c r="K225" s="2" cm="1">
        <f t="array" aca="1" ref="K225" ca="1">IF(B225=0,0,INDIRECT("MRN_"&amp;A225))</f>
        <v>0</v>
      </c>
      <c r="L225" s="2">
        <f t="shared" si="190"/>
        <v>0</v>
      </c>
      <c r="M225" s="2" t="str">
        <f t="shared" si="191"/>
        <v>No</v>
      </c>
      <c r="N225" s="2" t="str">
        <f t="shared" si="192"/>
        <v>No</v>
      </c>
      <c r="O225" s="2" t="str" cm="1">
        <f t="array" aca="1" ref="O225" ca="1">IF(OR(INDIRECT("MRN_"&amp;A225)="N/A",B225=0),"No","Yes")</f>
        <v>No</v>
      </c>
    </row>
    <row r="226" spans="1:15" x14ac:dyDescent="0.25">
      <c r="A226" s="22">
        <v>6</v>
      </c>
      <c r="B226" s="84">
        <f>'Chart 6'!R34</f>
        <v>0</v>
      </c>
      <c r="C226" s="84">
        <f>'Chart 6'!S34</f>
        <v>0</v>
      </c>
      <c r="D226" s="84">
        <f>'Chart 6'!T34</f>
        <v>0</v>
      </c>
      <c r="E226" s="84">
        <f>'Chart 6'!U34</f>
        <v>0</v>
      </c>
      <c r="F226" s="85">
        <f>'Chart 6'!V34</f>
        <v>0</v>
      </c>
      <c r="G226" s="117">
        <f>'Chart 6'!W34</f>
        <v>0</v>
      </c>
      <c r="H226" s="84">
        <f>'Chart 6'!X34</f>
        <v>0</v>
      </c>
      <c r="I226" s="84">
        <f>'Chart 6'!Y34</f>
        <v>0</v>
      </c>
      <c r="J226" s="84">
        <f>'Chart 6'!Z34</f>
        <v>0</v>
      </c>
      <c r="K226" s="2" cm="1">
        <f t="array" aca="1" ref="K226" ca="1">IF(B226=0,0,INDIRECT("MRN_"&amp;A226))</f>
        <v>0</v>
      </c>
      <c r="L226" s="2">
        <f t="shared" si="190"/>
        <v>0</v>
      </c>
      <c r="M226" s="2" t="str">
        <f t="shared" si="191"/>
        <v>No</v>
      </c>
      <c r="N226" s="2" t="str">
        <f t="shared" si="192"/>
        <v>No</v>
      </c>
      <c r="O226" s="2" t="str" cm="1">
        <f t="array" aca="1" ref="O226" ca="1">IF(OR(INDIRECT("MRN_"&amp;A226)="N/A",B226=0),"No","Yes")</f>
        <v>No</v>
      </c>
    </row>
    <row r="227" spans="1:15" x14ac:dyDescent="0.25">
      <c r="A227" s="22">
        <v>6</v>
      </c>
      <c r="B227" s="84">
        <f>'Chart 6'!R35</f>
        <v>0</v>
      </c>
      <c r="C227" s="84">
        <f>'Chart 6'!S35</f>
        <v>0</v>
      </c>
      <c r="D227" s="84">
        <f>'Chart 6'!T35</f>
        <v>0</v>
      </c>
      <c r="E227" s="84">
        <f>'Chart 6'!U35</f>
        <v>0</v>
      </c>
      <c r="F227" s="85">
        <f>'Chart 6'!V35</f>
        <v>0</v>
      </c>
      <c r="G227" s="117">
        <f>'Chart 6'!W35</f>
        <v>0</v>
      </c>
      <c r="H227" s="84">
        <f>'Chart 6'!X35</f>
        <v>0</v>
      </c>
      <c r="I227" s="84">
        <f>'Chart 6'!Y35</f>
        <v>0</v>
      </c>
      <c r="J227" s="84">
        <f>'Chart 6'!Z35</f>
        <v>0</v>
      </c>
      <c r="K227" s="2" cm="1">
        <f t="array" aca="1" ref="K227" ca="1">IF(B227=0,0,INDIRECT("MRN_"&amp;A227))</f>
        <v>0</v>
      </c>
      <c r="L227" s="2">
        <f t="shared" si="190"/>
        <v>0</v>
      </c>
      <c r="M227" s="2" t="str">
        <f t="shared" si="191"/>
        <v>No</v>
      </c>
      <c r="N227" s="2" t="str">
        <f t="shared" si="192"/>
        <v>No</v>
      </c>
      <c r="O227" s="2" t="str" cm="1">
        <f t="array" aca="1" ref="O227" ca="1">IF(OR(INDIRECT("MRN_"&amp;A227)="N/A",B227=0),"No","Yes")</f>
        <v>No</v>
      </c>
    </row>
    <row r="228" spans="1:15" x14ac:dyDescent="0.25">
      <c r="A228" s="22">
        <v>6</v>
      </c>
      <c r="B228" s="84">
        <f>'Chart 6'!R36</f>
        <v>0</v>
      </c>
      <c r="C228" s="84">
        <f>'Chart 6'!S36</f>
        <v>0</v>
      </c>
      <c r="D228" s="84">
        <f>'Chart 6'!T36</f>
        <v>0</v>
      </c>
      <c r="E228" s="84">
        <f>'Chart 6'!U36</f>
        <v>0</v>
      </c>
      <c r="F228" s="85">
        <f>'Chart 6'!V36</f>
        <v>0</v>
      </c>
      <c r="G228" s="117">
        <f>'Chart 6'!W36</f>
        <v>0</v>
      </c>
      <c r="H228" s="84">
        <f>'Chart 6'!X36</f>
        <v>0</v>
      </c>
      <c r="I228" s="84">
        <f>'Chart 6'!Y36</f>
        <v>0</v>
      </c>
      <c r="J228" s="84">
        <f>'Chart 6'!Z36</f>
        <v>0</v>
      </c>
      <c r="K228" s="2" cm="1">
        <f t="array" aca="1" ref="K228" ca="1">IF(B228=0,0,INDIRECT("MRN_"&amp;A228))</f>
        <v>0</v>
      </c>
      <c r="L228" s="2">
        <f t="shared" si="190"/>
        <v>0</v>
      </c>
      <c r="M228" s="2" t="str">
        <f t="shared" si="191"/>
        <v>No</v>
      </c>
      <c r="N228" s="2" t="str">
        <f t="shared" si="192"/>
        <v>No</v>
      </c>
      <c r="O228" s="2" t="str" cm="1">
        <f t="array" aca="1" ref="O228" ca="1">IF(OR(INDIRECT("MRN_"&amp;A228)="N/A",B228=0),"No","Yes")</f>
        <v>No</v>
      </c>
    </row>
    <row r="229" spans="1:15" x14ac:dyDescent="0.25">
      <c r="A229" s="22">
        <v>6</v>
      </c>
      <c r="B229" s="84">
        <f>'Chart 6'!R37</f>
        <v>0</v>
      </c>
      <c r="C229" s="84">
        <f>'Chart 6'!S37</f>
        <v>0</v>
      </c>
      <c r="D229" s="84">
        <f>'Chart 6'!T37</f>
        <v>0</v>
      </c>
      <c r="E229" s="84">
        <f>'Chart 6'!U37</f>
        <v>0</v>
      </c>
      <c r="F229" s="85">
        <f>'Chart 6'!V37</f>
        <v>0</v>
      </c>
      <c r="G229" s="117">
        <f>'Chart 6'!W37</f>
        <v>0</v>
      </c>
      <c r="H229" s="84">
        <f>'Chart 6'!X37</f>
        <v>0</v>
      </c>
      <c r="I229" s="84">
        <f>'Chart 6'!Y37</f>
        <v>0</v>
      </c>
      <c r="J229" s="84">
        <f>'Chart 6'!Z37</f>
        <v>0</v>
      </c>
      <c r="K229" s="2" cm="1">
        <f t="array" aca="1" ref="K229" ca="1">IF(B229=0,0,INDIRECT("MRN_"&amp;A229))</f>
        <v>0</v>
      </c>
      <c r="L229" s="2">
        <f t="shared" si="190"/>
        <v>0</v>
      </c>
      <c r="M229" s="2" t="str">
        <f t="shared" si="191"/>
        <v>No</v>
      </c>
      <c r="N229" s="2" t="str">
        <f t="shared" si="192"/>
        <v>No</v>
      </c>
      <c r="O229" s="2" t="str" cm="1">
        <f t="array" aca="1" ref="O229" ca="1">IF(OR(INDIRECT("MRN_"&amp;A229)="N/A",B229=0),"No","Yes")</f>
        <v>No</v>
      </c>
    </row>
    <row r="230" spans="1:15" x14ac:dyDescent="0.25">
      <c r="A230" s="22">
        <v>6</v>
      </c>
      <c r="B230" s="84">
        <f>'Chart 6'!R38</f>
        <v>0</v>
      </c>
      <c r="C230" s="84">
        <f>'Chart 6'!S38</f>
        <v>0</v>
      </c>
      <c r="D230" s="84">
        <f>'Chart 6'!T38</f>
        <v>0</v>
      </c>
      <c r="E230" s="84">
        <f>'Chart 6'!U38</f>
        <v>0</v>
      </c>
      <c r="F230" s="85">
        <f>'Chart 6'!V38</f>
        <v>0</v>
      </c>
      <c r="G230" s="117">
        <f>'Chart 6'!W38</f>
        <v>0</v>
      </c>
      <c r="H230" s="84">
        <f>'Chart 6'!X38</f>
        <v>0</v>
      </c>
      <c r="I230" s="84">
        <f>'Chart 6'!Y38</f>
        <v>0</v>
      </c>
      <c r="J230" s="84">
        <f>'Chart 6'!Z38</f>
        <v>0</v>
      </c>
      <c r="K230" s="2" cm="1">
        <f t="array" aca="1" ref="K230" ca="1">IF(B230=0,0,INDIRECT("MRN_"&amp;A230))</f>
        <v>0</v>
      </c>
      <c r="L230" s="2">
        <f t="shared" si="190"/>
        <v>0</v>
      </c>
      <c r="M230" s="2" t="str">
        <f t="shared" si="191"/>
        <v>No</v>
      </c>
      <c r="N230" s="2" t="str">
        <f t="shared" si="192"/>
        <v>No</v>
      </c>
      <c r="O230" s="2" t="str" cm="1">
        <f t="array" aca="1" ref="O230" ca="1">IF(OR(INDIRECT("MRN_"&amp;A230)="N/A",B230=0),"No","Yes")</f>
        <v>No</v>
      </c>
    </row>
    <row r="231" spans="1:15" x14ac:dyDescent="0.25">
      <c r="A231" s="22">
        <v>7</v>
      </c>
      <c r="B231" s="84">
        <f>'Chart 7'!R9</f>
        <v>0</v>
      </c>
      <c r="C231" s="84">
        <f>'Chart 7'!S9</f>
        <v>0</v>
      </c>
      <c r="D231" s="84">
        <f>'Chart 7'!T9</f>
        <v>0</v>
      </c>
      <c r="E231" s="84">
        <f>'Chart 7'!U9</f>
        <v>0</v>
      </c>
      <c r="F231" s="85">
        <f>'Chart 7'!V9</f>
        <v>0</v>
      </c>
      <c r="G231" s="117">
        <f>'Chart 7'!W9</f>
        <v>0</v>
      </c>
      <c r="H231" s="84">
        <f>'Chart 7'!X9</f>
        <v>0</v>
      </c>
      <c r="I231" s="84">
        <f>'Chart 7'!Y9</f>
        <v>0</v>
      </c>
      <c r="J231" s="84">
        <f>'Chart 7'!Z9</f>
        <v>0</v>
      </c>
      <c r="K231" s="2" cm="1">
        <f t="array" aca="1" ref="K231" ca="1">IF(B231=0,0,INDIRECT("MRN_"&amp;A231))</f>
        <v>0</v>
      </c>
      <c r="L231" s="2">
        <f t="shared" si="187"/>
        <v>0</v>
      </c>
      <c r="M231" s="2" t="str">
        <f t="shared" si="188"/>
        <v>No</v>
      </c>
      <c r="N231" s="2" t="str">
        <f t="shared" si="189"/>
        <v>No</v>
      </c>
      <c r="O231" s="2" t="str" cm="1">
        <f t="array" aca="1" ref="O231" ca="1">IF(OR(INDIRECT("MRN_"&amp;A231)="N/A",B231=0),"No","Yes")</f>
        <v>No</v>
      </c>
    </row>
    <row r="232" spans="1:15" x14ac:dyDescent="0.25">
      <c r="A232" s="22">
        <v>7</v>
      </c>
      <c r="B232" s="84">
        <f>'Chart 7'!R10</f>
        <v>0</v>
      </c>
      <c r="C232" s="84">
        <f>'Chart 7'!S10</f>
        <v>0</v>
      </c>
      <c r="D232" s="84">
        <f>'Chart 7'!T10</f>
        <v>0</v>
      </c>
      <c r="E232" s="84">
        <f>'Chart 7'!U10</f>
        <v>0</v>
      </c>
      <c r="F232" s="85">
        <f>'Chart 7'!V10</f>
        <v>0</v>
      </c>
      <c r="G232" s="117">
        <f>'Chart 7'!W10</f>
        <v>0</v>
      </c>
      <c r="H232" s="84">
        <f>'Chart 7'!X10</f>
        <v>0</v>
      </c>
      <c r="I232" s="84">
        <f>'Chart 7'!Y10</f>
        <v>0</v>
      </c>
      <c r="J232" s="84">
        <f>'Chart 7'!Z10</f>
        <v>0</v>
      </c>
      <c r="K232" s="2" cm="1">
        <f t="array" aca="1" ref="K232" ca="1">IF(B232=0,0,INDIRECT("MRN_"&amp;A232))</f>
        <v>0</v>
      </c>
      <c r="L232" s="2">
        <f t="shared" ref="L232:L260" si="193">IF(B232=0,0,"Client_"&amp;A232)</f>
        <v>0</v>
      </c>
      <c r="M232" s="2" t="str">
        <f t="shared" ref="M232:M260" si="194">IF(I232=0,"No","Yes")</f>
        <v>No</v>
      </c>
      <c r="N232" s="2" t="str">
        <f t="shared" ref="N232:N260" si="195">IF(H232=0,"No","Yes")</f>
        <v>No</v>
      </c>
      <c r="O232" s="2" t="str" cm="1">
        <f t="array" aca="1" ref="O232" ca="1">IF(OR(INDIRECT("MRN_"&amp;A232)="N/A",B232=0),"No","Yes")</f>
        <v>No</v>
      </c>
    </row>
    <row r="233" spans="1:15" x14ac:dyDescent="0.25">
      <c r="A233" s="22">
        <v>7</v>
      </c>
      <c r="B233" s="84">
        <f>'Chart 7'!R11</f>
        <v>0</v>
      </c>
      <c r="C233" s="84">
        <f>'Chart 7'!S11</f>
        <v>0</v>
      </c>
      <c r="D233" s="84">
        <f>'Chart 7'!T11</f>
        <v>0</v>
      </c>
      <c r="E233" s="84">
        <f>'Chart 7'!U11</f>
        <v>0</v>
      </c>
      <c r="F233" s="85">
        <f>'Chart 7'!V11</f>
        <v>0</v>
      </c>
      <c r="G233" s="117">
        <f>'Chart 7'!W11</f>
        <v>0</v>
      </c>
      <c r="H233" s="84">
        <f>'Chart 7'!X11</f>
        <v>0</v>
      </c>
      <c r="I233" s="84">
        <f>'Chart 7'!Y11</f>
        <v>0</v>
      </c>
      <c r="J233" s="84">
        <f>'Chart 7'!Z11</f>
        <v>0</v>
      </c>
      <c r="K233" s="2" cm="1">
        <f t="array" aca="1" ref="K233" ca="1">IF(B233=0,0,INDIRECT("MRN_"&amp;A233))</f>
        <v>0</v>
      </c>
      <c r="L233" s="2">
        <f t="shared" si="193"/>
        <v>0</v>
      </c>
      <c r="M233" s="2" t="str">
        <f t="shared" si="194"/>
        <v>No</v>
      </c>
      <c r="N233" s="2" t="str">
        <f t="shared" si="195"/>
        <v>No</v>
      </c>
      <c r="O233" s="2" t="str" cm="1">
        <f t="array" aca="1" ref="O233" ca="1">IF(OR(INDIRECT("MRN_"&amp;A233)="N/A",B233=0),"No","Yes")</f>
        <v>No</v>
      </c>
    </row>
    <row r="234" spans="1:15" x14ac:dyDescent="0.25">
      <c r="A234" s="22">
        <v>7</v>
      </c>
      <c r="B234" s="84">
        <f>'Chart 7'!R12</f>
        <v>0</v>
      </c>
      <c r="C234" s="84">
        <f>'Chart 7'!S12</f>
        <v>0</v>
      </c>
      <c r="D234" s="84">
        <f>'Chart 7'!T12</f>
        <v>0</v>
      </c>
      <c r="E234" s="84">
        <f>'Chart 7'!U12</f>
        <v>0</v>
      </c>
      <c r="F234" s="85">
        <f>'Chart 7'!V12</f>
        <v>0</v>
      </c>
      <c r="G234" s="117">
        <f>'Chart 7'!W12</f>
        <v>0</v>
      </c>
      <c r="H234" s="84">
        <f>'Chart 7'!X12</f>
        <v>0</v>
      </c>
      <c r="I234" s="84">
        <f>'Chart 7'!Y12</f>
        <v>0</v>
      </c>
      <c r="J234" s="84">
        <f>'Chart 7'!Z12</f>
        <v>0</v>
      </c>
      <c r="K234" s="2" cm="1">
        <f t="array" aca="1" ref="K234" ca="1">IF(B234=0,0,INDIRECT("MRN_"&amp;A234))</f>
        <v>0</v>
      </c>
      <c r="L234" s="2">
        <f t="shared" si="193"/>
        <v>0</v>
      </c>
      <c r="M234" s="2" t="str">
        <f t="shared" si="194"/>
        <v>No</v>
      </c>
      <c r="N234" s="2" t="str">
        <f t="shared" si="195"/>
        <v>No</v>
      </c>
      <c r="O234" s="2" t="str" cm="1">
        <f t="array" aca="1" ref="O234" ca="1">IF(OR(INDIRECT("MRN_"&amp;A234)="N/A",B234=0),"No","Yes")</f>
        <v>No</v>
      </c>
    </row>
    <row r="235" spans="1:15" x14ac:dyDescent="0.25">
      <c r="A235" s="22">
        <v>7</v>
      </c>
      <c r="B235" s="84">
        <f>'Chart 7'!R13</f>
        <v>0</v>
      </c>
      <c r="C235" s="84">
        <f>'Chart 7'!S13</f>
        <v>0</v>
      </c>
      <c r="D235" s="84">
        <f>'Chart 7'!T13</f>
        <v>0</v>
      </c>
      <c r="E235" s="84">
        <f>'Chart 7'!U13</f>
        <v>0</v>
      </c>
      <c r="F235" s="85">
        <f>'Chart 7'!V13</f>
        <v>0</v>
      </c>
      <c r="G235" s="117">
        <f>'Chart 7'!W13</f>
        <v>0</v>
      </c>
      <c r="H235" s="84">
        <f>'Chart 7'!X13</f>
        <v>0</v>
      </c>
      <c r="I235" s="84">
        <f>'Chart 7'!Y13</f>
        <v>0</v>
      </c>
      <c r="J235" s="84">
        <f>'Chart 7'!Z13</f>
        <v>0</v>
      </c>
      <c r="K235" s="2" cm="1">
        <f t="array" aca="1" ref="K235" ca="1">IF(B235=0,0,INDIRECT("MRN_"&amp;A235))</f>
        <v>0</v>
      </c>
      <c r="L235" s="2">
        <f t="shared" si="193"/>
        <v>0</v>
      </c>
      <c r="M235" s="2" t="str">
        <f t="shared" si="194"/>
        <v>No</v>
      </c>
      <c r="N235" s="2" t="str">
        <f t="shared" si="195"/>
        <v>No</v>
      </c>
      <c r="O235" s="2" t="str" cm="1">
        <f t="array" aca="1" ref="O235" ca="1">IF(OR(INDIRECT("MRN_"&amp;A235)="N/A",B235=0),"No","Yes")</f>
        <v>No</v>
      </c>
    </row>
    <row r="236" spans="1:15" x14ac:dyDescent="0.25">
      <c r="A236" s="22">
        <v>7</v>
      </c>
      <c r="B236" s="84">
        <f>'Chart 7'!R14</f>
        <v>0</v>
      </c>
      <c r="C236" s="84">
        <f>'Chart 7'!S14</f>
        <v>0</v>
      </c>
      <c r="D236" s="84">
        <f>'Chart 7'!T14</f>
        <v>0</v>
      </c>
      <c r="E236" s="84">
        <f>'Chart 7'!U14</f>
        <v>0</v>
      </c>
      <c r="F236" s="85">
        <f>'Chart 7'!V14</f>
        <v>0</v>
      </c>
      <c r="G236" s="117">
        <f>'Chart 7'!W14</f>
        <v>0</v>
      </c>
      <c r="H236" s="84">
        <f>'Chart 7'!X14</f>
        <v>0</v>
      </c>
      <c r="I236" s="84">
        <f>'Chart 7'!Y14</f>
        <v>0</v>
      </c>
      <c r="J236" s="84">
        <f>'Chart 7'!Z14</f>
        <v>0</v>
      </c>
      <c r="K236" s="2" cm="1">
        <f t="array" aca="1" ref="K236" ca="1">IF(B236=0,0,INDIRECT("MRN_"&amp;A236))</f>
        <v>0</v>
      </c>
      <c r="L236" s="2">
        <f t="shared" si="193"/>
        <v>0</v>
      </c>
      <c r="M236" s="2" t="str">
        <f t="shared" si="194"/>
        <v>No</v>
      </c>
      <c r="N236" s="2" t="str">
        <f t="shared" si="195"/>
        <v>No</v>
      </c>
      <c r="O236" s="2" t="str" cm="1">
        <f t="array" aca="1" ref="O236" ca="1">IF(OR(INDIRECT("MRN_"&amp;A236)="N/A",B236=0),"No","Yes")</f>
        <v>No</v>
      </c>
    </row>
    <row r="237" spans="1:15" x14ac:dyDescent="0.25">
      <c r="A237" s="22">
        <v>7</v>
      </c>
      <c r="B237" s="84">
        <f>'Chart 7'!R15</f>
        <v>0</v>
      </c>
      <c r="C237" s="84">
        <f>'Chart 7'!S15</f>
        <v>0</v>
      </c>
      <c r="D237" s="84">
        <f>'Chart 7'!T15</f>
        <v>0</v>
      </c>
      <c r="E237" s="84">
        <f>'Chart 7'!U15</f>
        <v>0</v>
      </c>
      <c r="F237" s="85">
        <f>'Chart 7'!V15</f>
        <v>0</v>
      </c>
      <c r="G237" s="117">
        <f>'Chart 7'!W15</f>
        <v>0</v>
      </c>
      <c r="H237" s="84">
        <f>'Chart 7'!X15</f>
        <v>0</v>
      </c>
      <c r="I237" s="84">
        <f>'Chart 7'!Y15</f>
        <v>0</v>
      </c>
      <c r="J237" s="84">
        <f>'Chart 7'!Z15</f>
        <v>0</v>
      </c>
      <c r="K237" s="2" cm="1">
        <f t="array" aca="1" ref="K237" ca="1">IF(B237=0,0,INDIRECT("MRN_"&amp;A237))</f>
        <v>0</v>
      </c>
      <c r="L237" s="2">
        <f t="shared" si="193"/>
        <v>0</v>
      </c>
      <c r="M237" s="2" t="str">
        <f t="shared" si="194"/>
        <v>No</v>
      </c>
      <c r="N237" s="2" t="str">
        <f t="shared" si="195"/>
        <v>No</v>
      </c>
      <c r="O237" s="2" t="str" cm="1">
        <f t="array" aca="1" ref="O237" ca="1">IF(OR(INDIRECT("MRN_"&amp;A237)="N/A",B237=0),"No","Yes")</f>
        <v>No</v>
      </c>
    </row>
    <row r="238" spans="1:15" x14ac:dyDescent="0.25">
      <c r="A238" s="22">
        <v>7</v>
      </c>
      <c r="B238" s="84">
        <f>'Chart 7'!R16</f>
        <v>0</v>
      </c>
      <c r="C238" s="84">
        <f>'Chart 7'!S16</f>
        <v>0</v>
      </c>
      <c r="D238" s="84">
        <f>'Chart 7'!T16</f>
        <v>0</v>
      </c>
      <c r="E238" s="84">
        <f>'Chart 7'!U16</f>
        <v>0</v>
      </c>
      <c r="F238" s="85">
        <f>'Chart 7'!V16</f>
        <v>0</v>
      </c>
      <c r="G238" s="117">
        <f>'Chart 7'!W16</f>
        <v>0</v>
      </c>
      <c r="H238" s="84">
        <f>'Chart 7'!X16</f>
        <v>0</v>
      </c>
      <c r="I238" s="84">
        <f>'Chart 7'!Y16</f>
        <v>0</v>
      </c>
      <c r="J238" s="84">
        <f>'Chart 7'!Z16</f>
        <v>0</v>
      </c>
      <c r="K238" s="2" cm="1">
        <f t="array" aca="1" ref="K238" ca="1">IF(B238=0,0,INDIRECT("MRN_"&amp;A238))</f>
        <v>0</v>
      </c>
      <c r="L238" s="2">
        <f t="shared" si="193"/>
        <v>0</v>
      </c>
      <c r="M238" s="2" t="str">
        <f t="shared" si="194"/>
        <v>No</v>
      </c>
      <c r="N238" s="2" t="str">
        <f t="shared" si="195"/>
        <v>No</v>
      </c>
      <c r="O238" s="2" t="str" cm="1">
        <f t="array" aca="1" ref="O238" ca="1">IF(OR(INDIRECT("MRN_"&amp;A238)="N/A",B238=0),"No","Yes")</f>
        <v>No</v>
      </c>
    </row>
    <row r="239" spans="1:15" x14ac:dyDescent="0.25">
      <c r="A239" s="22">
        <v>7</v>
      </c>
      <c r="B239" s="84">
        <f>'Chart 7'!R17</f>
        <v>0</v>
      </c>
      <c r="C239" s="84">
        <f>'Chart 7'!S17</f>
        <v>0</v>
      </c>
      <c r="D239" s="84">
        <f>'Chart 7'!T17</f>
        <v>0</v>
      </c>
      <c r="E239" s="84">
        <f>'Chart 7'!U17</f>
        <v>0</v>
      </c>
      <c r="F239" s="85">
        <f>'Chart 7'!V17</f>
        <v>0</v>
      </c>
      <c r="G239" s="117">
        <f>'Chart 7'!W17</f>
        <v>0</v>
      </c>
      <c r="H239" s="84">
        <f>'Chart 7'!X17</f>
        <v>0</v>
      </c>
      <c r="I239" s="84">
        <f>'Chart 7'!Y17</f>
        <v>0</v>
      </c>
      <c r="J239" s="84">
        <f>'Chart 7'!Z17</f>
        <v>0</v>
      </c>
      <c r="K239" s="2" cm="1">
        <f t="array" aca="1" ref="K239" ca="1">IF(B239=0,0,INDIRECT("MRN_"&amp;A239))</f>
        <v>0</v>
      </c>
      <c r="L239" s="2">
        <f t="shared" si="193"/>
        <v>0</v>
      </c>
      <c r="M239" s="2" t="str">
        <f t="shared" si="194"/>
        <v>No</v>
      </c>
      <c r="N239" s="2" t="str">
        <f t="shared" si="195"/>
        <v>No</v>
      </c>
      <c r="O239" s="2" t="str" cm="1">
        <f t="array" aca="1" ref="O239" ca="1">IF(OR(INDIRECT("MRN_"&amp;A239)="N/A",B239=0),"No","Yes")</f>
        <v>No</v>
      </c>
    </row>
    <row r="240" spans="1:15" x14ac:dyDescent="0.25">
      <c r="A240" s="22">
        <v>7</v>
      </c>
      <c r="B240" s="84">
        <f>'Chart 7'!R18</f>
        <v>0</v>
      </c>
      <c r="C240" s="84">
        <f>'Chart 7'!S18</f>
        <v>0</v>
      </c>
      <c r="D240" s="84">
        <f>'Chart 7'!T18</f>
        <v>0</v>
      </c>
      <c r="E240" s="84">
        <f>'Chart 7'!U18</f>
        <v>0</v>
      </c>
      <c r="F240" s="85">
        <f>'Chart 7'!V18</f>
        <v>0</v>
      </c>
      <c r="G240" s="117">
        <f>'Chart 7'!W18</f>
        <v>0</v>
      </c>
      <c r="H240" s="84">
        <f>'Chart 7'!X18</f>
        <v>0</v>
      </c>
      <c r="I240" s="84">
        <f>'Chart 7'!Y18</f>
        <v>0</v>
      </c>
      <c r="J240" s="84">
        <f>'Chart 7'!Z18</f>
        <v>0</v>
      </c>
      <c r="K240" s="2" cm="1">
        <f t="array" aca="1" ref="K240" ca="1">IF(B240=0,0,INDIRECT("MRN_"&amp;A240))</f>
        <v>0</v>
      </c>
      <c r="L240" s="2">
        <f t="shared" si="193"/>
        <v>0</v>
      </c>
      <c r="M240" s="2" t="str">
        <f t="shared" si="194"/>
        <v>No</v>
      </c>
      <c r="N240" s="2" t="str">
        <f t="shared" si="195"/>
        <v>No</v>
      </c>
      <c r="O240" s="2" t="str" cm="1">
        <f t="array" aca="1" ref="O240" ca="1">IF(OR(INDIRECT("MRN_"&amp;A240)="N/A",B240=0),"No","Yes")</f>
        <v>No</v>
      </c>
    </row>
    <row r="241" spans="1:15" x14ac:dyDescent="0.25">
      <c r="A241" s="22">
        <v>7</v>
      </c>
      <c r="B241" s="84">
        <f>'Chart 7'!R19</f>
        <v>0</v>
      </c>
      <c r="C241" s="84">
        <f>'Chart 7'!S19</f>
        <v>0</v>
      </c>
      <c r="D241" s="84">
        <f>'Chart 7'!T19</f>
        <v>0</v>
      </c>
      <c r="E241" s="84">
        <f>'Chart 7'!U19</f>
        <v>0</v>
      </c>
      <c r="F241" s="85">
        <f>'Chart 7'!V19</f>
        <v>0</v>
      </c>
      <c r="G241" s="117">
        <f>'Chart 7'!W19</f>
        <v>0</v>
      </c>
      <c r="H241" s="84">
        <f>'Chart 7'!X19</f>
        <v>0</v>
      </c>
      <c r="I241" s="84">
        <f>'Chart 7'!Y19</f>
        <v>0</v>
      </c>
      <c r="J241" s="84">
        <f>'Chart 7'!Z19</f>
        <v>0</v>
      </c>
      <c r="K241" s="2" cm="1">
        <f t="array" aca="1" ref="K241" ca="1">IF(B241=0,0,INDIRECT("MRN_"&amp;A241))</f>
        <v>0</v>
      </c>
      <c r="L241" s="2">
        <f t="shared" si="193"/>
        <v>0</v>
      </c>
      <c r="M241" s="2" t="str">
        <f t="shared" si="194"/>
        <v>No</v>
      </c>
      <c r="N241" s="2" t="str">
        <f t="shared" si="195"/>
        <v>No</v>
      </c>
      <c r="O241" s="2" t="str" cm="1">
        <f t="array" aca="1" ref="O241" ca="1">IF(OR(INDIRECT("MRN_"&amp;A241)="N/A",B241=0),"No","Yes")</f>
        <v>No</v>
      </c>
    </row>
    <row r="242" spans="1:15" x14ac:dyDescent="0.25">
      <c r="A242" s="22">
        <v>7</v>
      </c>
      <c r="B242" s="84">
        <f>'Chart 7'!R20</f>
        <v>0</v>
      </c>
      <c r="C242" s="84">
        <f>'Chart 7'!S20</f>
        <v>0</v>
      </c>
      <c r="D242" s="84">
        <f>'Chart 7'!T20</f>
        <v>0</v>
      </c>
      <c r="E242" s="84">
        <f>'Chart 7'!U20</f>
        <v>0</v>
      </c>
      <c r="F242" s="85">
        <f>'Chart 7'!V20</f>
        <v>0</v>
      </c>
      <c r="G242" s="117">
        <f>'Chart 7'!W20</f>
        <v>0</v>
      </c>
      <c r="H242" s="84">
        <f>'Chart 7'!X20</f>
        <v>0</v>
      </c>
      <c r="I242" s="84">
        <f>'Chart 7'!Y20</f>
        <v>0</v>
      </c>
      <c r="J242" s="84">
        <f>'Chart 7'!Z20</f>
        <v>0</v>
      </c>
      <c r="K242" s="2" cm="1">
        <f t="array" aca="1" ref="K242" ca="1">IF(B242=0,0,INDIRECT("MRN_"&amp;A242))</f>
        <v>0</v>
      </c>
      <c r="L242" s="2">
        <f t="shared" si="193"/>
        <v>0</v>
      </c>
      <c r="M242" s="2" t="str">
        <f t="shared" si="194"/>
        <v>No</v>
      </c>
      <c r="N242" s="2" t="str">
        <f t="shared" si="195"/>
        <v>No</v>
      </c>
      <c r="O242" s="2" t="str" cm="1">
        <f t="array" aca="1" ref="O242" ca="1">IF(OR(INDIRECT("MRN_"&amp;A242)="N/A",B242=0),"No","Yes")</f>
        <v>No</v>
      </c>
    </row>
    <row r="243" spans="1:15" x14ac:dyDescent="0.25">
      <c r="A243" s="22">
        <v>7</v>
      </c>
      <c r="B243" s="84">
        <f>'Chart 7'!R21</f>
        <v>0</v>
      </c>
      <c r="C243" s="84">
        <f>'Chart 7'!S21</f>
        <v>0</v>
      </c>
      <c r="D243" s="84">
        <f>'Chart 7'!T21</f>
        <v>0</v>
      </c>
      <c r="E243" s="84">
        <f>'Chart 7'!U21</f>
        <v>0</v>
      </c>
      <c r="F243" s="85">
        <f>'Chart 7'!V21</f>
        <v>0</v>
      </c>
      <c r="G243" s="117">
        <f>'Chart 7'!W21</f>
        <v>0</v>
      </c>
      <c r="H243" s="84">
        <f>'Chart 7'!X21</f>
        <v>0</v>
      </c>
      <c r="I243" s="84">
        <f>'Chart 7'!Y21</f>
        <v>0</v>
      </c>
      <c r="J243" s="84">
        <f>'Chart 7'!Z21</f>
        <v>0</v>
      </c>
      <c r="K243" s="2" cm="1">
        <f t="array" aca="1" ref="K243" ca="1">IF(B243=0,0,INDIRECT("MRN_"&amp;A243))</f>
        <v>0</v>
      </c>
      <c r="L243" s="2">
        <f t="shared" si="193"/>
        <v>0</v>
      </c>
      <c r="M243" s="2" t="str">
        <f t="shared" si="194"/>
        <v>No</v>
      </c>
      <c r="N243" s="2" t="str">
        <f t="shared" si="195"/>
        <v>No</v>
      </c>
      <c r="O243" s="2" t="str" cm="1">
        <f t="array" aca="1" ref="O243" ca="1">IF(OR(INDIRECT("MRN_"&amp;A243)="N/A",B243=0),"No","Yes")</f>
        <v>No</v>
      </c>
    </row>
    <row r="244" spans="1:15" x14ac:dyDescent="0.25">
      <c r="A244" s="22">
        <v>7</v>
      </c>
      <c r="B244" s="84">
        <f>'Chart 7'!R22</f>
        <v>0</v>
      </c>
      <c r="C244" s="84">
        <f>'Chart 7'!S22</f>
        <v>0</v>
      </c>
      <c r="D244" s="84">
        <f>'Chart 7'!T22</f>
        <v>0</v>
      </c>
      <c r="E244" s="84">
        <f>'Chart 7'!U22</f>
        <v>0</v>
      </c>
      <c r="F244" s="85">
        <f>'Chart 7'!V22</f>
        <v>0</v>
      </c>
      <c r="G244" s="117">
        <f>'Chart 7'!W22</f>
        <v>0</v>
      </c>
      <c r="H244" s="84">
        <f>'Chart 7'!X22</f>
        <v>0</v>
      </c>
      <c r="I244" s="84">
        <f>'Chart 7'!Y22</f>
        <v>0</v>
      </c>
      <c r="J244" s="84">
        <f>'Chart 7'!Z22</f>
        <v>0</v>
      </c>
      <c r="K244" s="2" cm="1">
        <f t="array" aca="1" ref="K244" ca="1">IF(B244=0,0,INDIRECT("MRN_"&amp;A244))</f>
        <v>0</v>
      </c>
      <c r="L244" s="2">
        <f t="shared" si="193"/>
        <v>0</v>
      </c>
      <c r="M244" s="2" t="str">
        <f t="shared" si="194"/>
        <v>No</v>
      </c>
      <c r="N244" s="2" t="str">
        <f t="shared" si="195"/>
        <v>No</v>
      </c>
      <c r="O244" s="2" t="str" cm="1">
        <f t="array" aca="1" ref="O244" ca="1">IF(OR(INDIRECT("MRN_"&amp;A244)="N/A",B244=0),"No","Yes")</f>
        <v>No</v>
      </c>
    </row>
    <row r="245" spans="1:15" x14ac:dyDescent="0.25">
      <c r="A245" s="22">
        <v>7</v>
      </c>
      <c r="B245" s="84">
        <f>'Chart 7'!R23</f>
        <v>0</v>
      </c>
      <c r="C245" s="84">
        <f>'Chart 7'!S23</f>
        <v>0</v>
      </c>
      <c r="D245" s="84">
        <f>'Chart 7'!T23</f>
        <v>0</v>
      </c>
      <c r="E245" s="84">
        <f>'Chart 7'!U23</f>
        <v>0</v>
      </c>
      <c r="F245" s="85">
        <f>'Chart 7'!V23</f>
        <v>0</v>
      </c>
      <c r="G245" s="117">
        <f>'Chart 7'!W23</f>
        <v>0</v>
      </c>
      <c r="H245" s="84">
        <f>'Chart 7'!X23</f>
        <v>0</v>
      </c>
      <c r="I245" s="84">
        <f>'Chart 7'!Y23</f>
        <v>0</v>
      </c>
      <c r="J245" s="84">
        <f>'Chart 7'!Z23</f>
        <v>0</v>
      </c>
      <c r="K245" s="2" cm="1">
        <f t="array" aca="1" ref="K245" ca="1">IF(B245=0,0,INDIRECT("MRN_"&amp;A245))</f>
        <v>0</v>
      </c>
      <c r="L245" s="2">
        <f t="shared" si="193"/>
        <v>0</v>
      </c>
      <c r="M245" s="2" t="str">
        <f t="shared" si="194"/>
        <v>No</v>
      </c>
      <c r="N245" s="2" t="str">
        <f t="shared" si="195"/>
        <v>No</v>
      </c>
      <c r="O245" s="2" t="str" cm="1">
        <f t="array" aca="1" ref="O245" ca="1">IF(OR(INDIRECT("MRN_"&amp;A245)="N/A",B245=0),"No","Yes")</f>
        <v>No</v>
      </c>
    </row>
    <row r="246" spans="1:15" x14ac:dyDescent="0.25">
      <c r="A246" s="22">
        <v>7</v>
      </c>
      <c r="B246" s="84">
        <f>'Chart 7'!R24</f>
        <v>0</v>
      </c>
      <c r="C246" s="84">
        <f>'Chart 7'!S24</f>
        <v>0</v>
      </c>
      <c r="D246" s="84">
        <f>'Chart 7'!T24</f>
        <v>0</v>
      </c>
      <c r="E246" s="84">
        <f>'Chart 7'!U24</f>
        <v>0</v>
      </c>
      <c r="F246" s="85">
        <f>'Chart 7'!V24</f>
        <v>0</v>
      </c>
      <c r="G246" s="117">
        <f>'Chart 7'!W24</f>
        <v>0</v>
      </c>
      <c r="H246" s="84">
        <f>'Chart 7'!X24</f>
        <v>0</v>
      </c>
      <c r="I246" s="84">
        <f>'Chart 7'!Y24</f>
        <v>0</v>
      </c>
      <c r="J246" s="84">
        <f>'Chart 7'!Z24</f>
        <v>0</v>
      </c>
      <c r="K246" s="2" cm="1">
        <f t="array" aca="1" ref="K246" ca="1">IF(B246=0,0,INDIRECT("MRN_"&amp;A246))</f>
        <v>0</v>
      </c>
      <c r="L246" s="2">
        <f t="shared" si="193"/>
        <v>0</v>
      </c>
      <c r="M246" s="2" t="str">
        <f t="shared" si="194"/>
        <v>No</v>
      </c>
      <c r="N246" s="2" t="str">
        <f t="shared" si="195"/>
        <v>No</v>
      </c>
      <c r="O246" s="2" t="str" cm="1">
        <f t="array" aca="1" ref="O246" ca="1">IF(OR(INDIRECT("MRN_"&amp;A246)="N/A",B246=0),"No","Yes")</f>
        <v>No</v>
      </c>
    </row>
    <row r="247" spans="1:15" x14ac:dyDescent="0.25">
      <c r="A247" s="22">
        <v>7</v>
      </c>
      <c r="B247" s="84">
        <f>'Chart 7'!R25</f>
        <v>0</v>
      </c>
      <c r="C247" s="84">
        <f>'Chart 7'!S25</f>
        <v>0</v>
      </c>
      <c r="D247" s="84">
        <f>'Chart 7'!T25</f>
        <v>0</v>
      </c>
      <c r="E247" s="84">
        <f>'Chart 7'!U25</f>
        <v>0</v>
      </c>
      <c r="F247" s="85">
        <f>'Chart 7'!V25</f>
        <v>0</v>
      </c>
      <c r="G247" s="117">
        <f>'Chart 7'!W25</f>
        <v>0</v>
      </c>
      <c r="H247" s="84">
        <f>'Chart 7'!X25</f>
        <v>0</v>
      </c>
      <c r="I247" s="84">
        <f>'Chart 7'!Y25</f>
        <v>0</v>
      </c>
      <c r="J247" s="84">
        <f>'Chart 7'!Z25</f>
        <v>0</v>
      </c>
      <c r="K247" s="2" cm="1">
        <f t="array" aca="1" ref="K247" ca="1">IF(B247=0,0,INDIRECT("MRN_"&amp;A247))</f>
        <v>0</v>
      </c>
      <c r="L247" s="2">
        <f t="shared" si="193"/>
        <v>0</v>
      </c>
      <c r="M247" s="2" t="str">
        <f t="shared" si="194"/>
        <v>No</v>
      </c>
      <c r="N247" s="2" t="str">
        <f t="shared" si="195"/>
        <v>No</v>
      </c>
      <c r="O247" s="2" t="str" cm="1">
        <f t="array" aca="1" ref="O247" ca="1">IF(OR(INDIRECT("MRN_"&amp;A247)="N/A",B247=0),"No","Yes")</f>
        <v>No</v>
      </c>
    </row>
    <row r="248" spans="1:15" x14ac:dyDescent="0.25">
      <c r="A248" s="22">
        <v>7</v>
      </c>
      <c r="B248" s="84">
        <f>'Chart 7'!R26</f>
        <v>0</v>
      </c>
      <c r="C248" s="84">
        <f>'Chart 7'!S26</f>
        <v>0</v>
      </c>
      <c r="D248" s="84">
        <f>'Chart 7'!T26</f>
        <v>0</v>
      </c>
      <c r="E248" s="84">
        <f>'Chart 7'!U26</f>
        <v>0</v>
      </c>
      <c r="F248" s="85">
        <f>'Chart 7'!V26</f>
        <v>0</v>
      </c>
      <c r="G248" s="117">
        <f>'Chart 7'!W26</f>
        <v>0</v>
      </c>
      <c r="H248" s="84">
        <f>'Chart 7'!X26</f>
        <v>0</v>
      </c>
      <c r="I248" s="84">
        <f>'Chart 7'!Y26</f>
        <v>0</v>
      </c>
      <c r="J248" s="84">
        <f>'Chart 7'!Z26</f>
        <v>0</v>
      </c>
      <c r="K248" s="2" cm="1">
        <f t="array" aca="1" ref="K248" ca="1">IF(B248=0,0,INDIRECT("MRN_"&amp;A248))</f>
        <v>0</v>
      </c>
      <c r="L248" s="2">
        <f t="shared" si="193"/>
        <v>0</v>
      </c>
      <c r="M248" s="2" t="str">
        <f t="shared" si="194"/>
        <v>No</v>
      </c>
      <c r="N248" s="2" t="str">
        <f t="shared" si="195"/>
        <v>No</v>
      </c>
      <c r="O248" s="2" t="str" cm="1">
        <f t="array" aca="1" ref="O248" ca="1">IF(OR(INDIRECT("MRN_"&amp;A248)="N/A",B248=0),"No","Yes")</f>
        <v>No</v>
      </c>
    </row>
    <row r="249" spans="1:15" x14ac:dyDescent="0.25">
      <c r="A249" s="22">
        <v>7</v>
      </c>
      <c r="B249" s="84">
        <f>'Chart 7'!R27</f>
        <v>0</v>
      </c>
      <c r="C249" s="84">
        <f>'Chart 7'!S27</f>
        <v>0</v>
      </c>
      <c r="D249" s="84">
        <f>'Chart 7'!T27</f>
        <v>0</v>
      </c>
      <c r="E249" s="84">
        <f>'Chart 7'!U27</f>
        <v>0</v>
      </c>
      <c r="F249" s="85">
        <f>'Chart 7'!V27</f>
        <v>0</v>
      </c>
      <c r="G249" s="117">
        <f>'Chart 7'!W27</f>
        <v>0</v>
      </c>
      <c r="H249" s="84">
        <f>'Chart 7'!X27</f>
        <v>0</v>
      </c>
      <c r="I249" s="84">
        <f>'Chart 7'!Y27</f>
        <v>0</v>
      </c>
      <c r="J249" s="84">
        <f>'Chart 7'!Z27</f>
        <v>0</v>
      </c>
      <c r="K249" s="2" cm="1">
        <f t="array" aca="1" ref="K249" ca="1">IF(B249=0,0,INDIRECT("MRN_"&amp;A249))</f>
        <v>0</v>
      </c>
      <c r="L249" s="2">
        <f t="shared" si="193"/>
        <v>0</v>
      </c>
      <c r="M249" s="2" t="str">
        <f t="shared" si="194"/>
        <v>No</v>
      </c>
      <c r="N249" s="2" t="str">
        <f t="shared" si="195"/>
        <v>No</v>
      </c>
      <c r="O249" s="2" t="str" cm="1">
        <f t="array" aca="1" ref="O249" ca="1">IF(OR(INDIRECT("MRN_"&amp;A249)="N/A",B249=0),"No","Yes")</f>
        <v>No</v>
      </c>
    </row>
    <row r="250" spans="1:15" x14ac:dyDescent="0.25">
      <c r="A250" s="22">
        <v>7</v>
      </c>
      <c r="B250" s="84">
        <f>'Chart 7'!R28</f>
        <v>0</v>
      </c>
      <c r="C250" s="84">
        <f>'Chart 7'!S28</f>
        <v>0</v>
      </c>
      <c r="D250" s="84">
        <f>'Chart 7'!T28</f>
        <v>0</v>
      </c>
      <c r="E250" s="84">
        <f>'Chart 7'!U28</f>
        <v>0</v>
      </c>
      <c r="F250" s="85">
        <f>'Chart 7'!V28</f>
        <v>0</v>
      </c>
      <c r="G250" s="117">
        <f>'Chart 7'!W28</f>
        <v>0</v>
      </c>
      <c r="H250" s="84">
        <f>'Chart 7'!X28</f>
        <v>0</v>
      </c>
      <c r="I250" s="84">
        <f>'Chart 7'!Y28</f>
        <v>0</v>
      </c>
      <c r="J250" s="84">
        <f>'Chart 7'!Z28</f>
        <v>0</v>
      </c>
      <c r="K250" s="2" cm="1">
        <f t="array" aca="1" ref="K250" ca="1">IF(B250=0,0,INDIRECT("MRN_"&amp;A250))</f>
        <v>0</v>
      </c>
      <c r="L250" s="2">
        <f t="shared" si="193"/>
        <v>0</v>
      </c>
      <c r="M250" s="2" t="str">
        <f t="shared" si="194"/>
        <v>No</v>
      </c>
      <c r="N250" s="2" t="str">
        <f t="shared" si="195"/>
        <v>No</v>
      </c>
      <c r="O250" s="2" t="str" cm="1">
        <f t="array" aca="1" ref="O250" ca="1">IF(OR(INDIRECT("MRN_"&amp;A250)="N/A",B250=0),"No","Yes")</f>
        <v>No</v>
      </c>
    </row>
    <row r="251" spans="1:15" x14ac:dyDescent="0.25">
      <c r="A251" s="22">
        <v>7</v>
      </c>
      <c r="B251" s="84">
        <f>'Chart 7'!R29</f>
        <v>0</v>
      </c>
      <c r="C251" s="84">
        <f>'Chart 7'!S29</f>
        <v>0</v>
      </c>
      <c r="D251" s="84">
        <f>'Chart 7'!T29</f>
        <v>0</v>
      </c>
      <c r="E251" s="84">
        <f>'Chart 7'!U29</f>
        <v>0</v>
      </c>
      <c r="F251" s="85">
        <f>'Chart 7'!V29</f>
        <v>0</v>
      </c>
      <c r="G251" s="117">
        <f>'Chart 7'!W29</f>
        <v>0</v>
      </c>
      <c r="H251" s="84">
        <f>'Chart 7'!X29</f>
        <v>0</v>
      </c>
      <c r="I251" s="84">
        <f>'Chart 7'!Y29</f>
        <v>0</v>
      </c>
      <c r="J251" s="84">
        <f>'Chart 7'!Z29</f>
        <v>0</v>
      </c>
      <c r="K251" s="2" cm="1">
        <f t="array" aca="1" ref="K251" ca="1">IF(B251=0,0,INDIRECT("MRN_"&amp;A251))</f>
        <v>0</v>
      </c>
      <c r="L251" s="2">
        <f t="shared" si="193"/>
        <v>0</v>
      </c>
      <c r="M251" s="2" t="str">
        <f t="shared" si="194"/>
        <v>No</v>
      </c>
      <c r="N251" s="2" t="str">
        <f t="shared" si="195"/>
        <v>No</v>
      </c>
      <c r="O251" s="2" t="str" cm="1">
        <f t="array" aca="1" ref="O251" ca="1">IF(OR(INDIRECT("MRN_"&amp;A251)="N/A",B251=0),"No","Yes")</f>
        <v>No</v>
      </c>
    </row>
    <row r="252" spans="1:15" x14ac:dyDescent="0.25">
      <c r="A252" s="22">
        <v>7</v>
      </c>
      <c r="B252" s="84">
        <f>'Chart 7'!R30</f>
        <v>0</v>
      </c>
      <c r="C252" s="84">
        <f>'Chart 7'!S30</f>
        <v>0</v>
      </c>
      <c r="D252" s="84">
        <f>'Chart 7'!T30</f>
        <v>0</v>
      </c>
      <c r="E252" s="84">
        <f>'Chart 7'!U30</f>
        <v>0</v>
      </c>
      <c r="F252" s="85">
        <f>'Chart 7'!V30</f>
        <v>0</v>
      </c>
      <c r="G252" s="117">
        <f>'Chart 7'!W30</f>
        <v>0</v>
      </c>
      <c r="H252" s="84">
        <f>'Chart 7'!X30</f>
        <v>0</v>
      </c>
      <c r="I252" s="84">
        <f>'Chart 7'!Y30</f>
        <v>0</v>
      </c>
      <c r="J252" s="84">
        <f>'Chart 7'!Z30</f>
        <v>0</v>
      </c>
      <c r="K252" s="2" cm="1">
        <f t="array" aca="1" ref="K252" ca="1">IF(B252=0,0,INDIRECT("MRN_"&amp;A252))</f>
        <v>0</v>
      </c>
      <c r="L252" s="2">
        <f t="shared" si="193"/>
        <v>0</v>
      </c>
      <c r="M252" s="2" t="str">
        <f t="shared" si="194"/>
        <v>No</v>
      </c>
      <c r="N252" s="2" t="str">
        <f t="shared" si="195"/>
        <v>No</v>
      </c>
      <c r="O252" s="2" t="str" cm="1">
        <f t="array" aca="1" ref="O252" ca="1">IF(OR(INDIRECT("MRN_"&amp;A252)="N/A",B252=0),"No","Yes")</f>
        <v>No</v>
      </c>
    </row>
    <row r="253" spans="1:15" x14ac:dyDescent="0.25">
      <c r="A253" s="22">
        <v>7</v>
      </c>
      <c r="B253" s="84">
        <f>'Chart 7'!R31</f>
        <v>0</v>
      </c>
      <c r="C253" s="84">
        <f>'Chart 7'!S31</f>
        <v>0</v>
      </c>
      <c r="D253" s="84">
        <f>'Chart 7'!T31</f>
        <v>0</v>
      </c>
      <c r="E253" s="84">
        <f>'Chart 7'!U31</f>
        <v>0</v>
      </c>
      <c r="F253" s="85">
        <f>'Chart 7'!V31</f>
        <v>0</v>
      </c>
      <c r="G253" s="117">
        <f>'Chart 7'!W31</f>
        <v>0</v>
      </c>
      <c r="H253" s="84">
        <f>'Chart 7'!X31</f>
        <v>0</v>
      </c>
      <c r="I253" s="84">
        <f>'Chart 7'!Y31</f>
        <v>0</v>
      </c>
      <c r="J253" s="84">
        <f>'Chart 7'!Z31</f>
        <v>0</v>
      </c>
      <c r="K253" s="2" cm="1">
        <f t="array" aca="1" ref="K253" ca="1">IF(B253=0,0,INDIRECT("MRN_"&amp;A253))</f>
        <v>0</v>
      </c>
      <c r="L253" s="2">
        <f t="shared" si="193"/>
        <v>0</v>
      </c>
      <c r="M253" s="2" t="str">
        <f t="shared" si="194"/>
        <v>No</v>
      </c>
      <c r="N253" s="2" t="str">
        <f t="shared" si="195"/>
        <v>No</v>
      </c>
      <c r="O253" s="2" t="str" cm="1">
        <f t="array" aca="1" ref="O253" ca="1">IF(OR(INDIRECT("MRN_"&amp;A253)="N/A",B253=0),"No","Yes")</f>
        <v>No</v>
      </c>
    </row>
    <row r="254" spans="1:15" x14ac:dyDescent="0.25">
      <c r="A254" s="22">
        <v>7</v>
      </c>
      <c r="B254" s="84">
        <f>'Chart 7'!R32</f>
        <v>0</v>
      </c>
      <c r="C254" s="84">
        <f>'Chart 7'!S32</f>
        <v>0</v>
      </c>
      <c r="D254" s="84">
        <f>'Chart 7'!T32</f>
        <v>0</v>
      </c>
      <c r="E254" s="84">
        <f>'Chart 7'!U32</f>
        <v>0</v>
      </c>
      <c r="F254" s="85">
        <f>'Chart 7'!V32</f>
        <v>0</v>
      </c>
      <c r="G254" s="117">
        <f>'Chart 7'!W32</f>
        <v>0</v>
      </c>
      <c r="H254" s="84">
        <f>'Chart 7'!X32</f>
        <v>0</v>
      </c>
      <c r="I254" s="84">
        <f>'Chart 7'!Y32</f>
        <v>0</v>
      </c>
      <c r="J254" s="84">
        <f>'Chart 7'!Z32</f>
        <v>0</v>
      </c>
      <c r="K254" s="2" cm="1">
        <f t="array" aca="1" ref="K254" ca="1">IF(B254=0,0,INDIRECT("MRN_"&amp;A254))</f>
        <v>0</v>
      </c>
      <c r="L254" s="2">
        <f t="shared" si="193"/>
        <v>0</v>
      </c>
      <c r="M254" s="2" t="str">
        <f t="shared" si="194"/>
        <v>No</v>
      </c>
      <c r="N254" s="2" t="str">
        <f t="shared" si="195"/>
        <v>No</v>
      </c>
      <c r="O254" s="2" t="str" cm="1">
        <f t="array" aca="1" ref="O254" ca="1">IF(OR(INDIRECT("MRN_"&amp;A254)="N/A",B254=0),"No","Yes")</f>
        <v>No</v>
      </c>
    </row>
    <row r="255" spans="1:15" x14ac:dyDescent="0.25">
      <c r="A255" s="22">
        <v>7</v>
      </c>
      <c r="B255" s="84">
        <f>'Chart 7'!R33</f>
        <v>0</v>
      </c>
      <c r="C255" s="84">
        <f>'Chart 7'!S33</f>
        <v>0</v>
      </c>
      <c r="D255" s="84">
        <f>'Chart 7'!T33</f>
        <v>0</v>
      </c>
      <c r="E255" s="84">
        <f>'Chart 7'!U33</f>
        <v>0</v>
      </c>
      <c r="F255" s="85">
        <f>'Chart 7'!V33</f>
        <v>0</v>
      </c>
      <c r="G255" s="117">
        <f>'Chart 7'!W33</f>
        <v>0</v>
      </c>
      <c r="H255" s="84">
        <f>'Chart 7'!X33</f>
        <v>0</v>
      </c>
      <c r="I255" s="84">
        <f>'Chart 7'!Y33</f>
        <v>0</v>
      </c>
      <c r="J255" s="84">
        <f>'Chart 7'!Z33</f>
        <v>0</v>
      </c>
      <c r="K255" s="2" cm="1">
        <f t="array" aca="1" ref="K255" ca="1">IF(B255=0,0,INDIRECT("MRN_"&amp;A255))</f>
        <v>0</v>
      </c>
      <c r="L255" s="2">
        <f t="shared" si="193"/>
        <v>0</v>
      </c>
      <c r="M255" s="2" t="str">
        <f t="shared" si="194"/>
        <v>No</v>
      </c>
      <c r="N255" s="2" t="str">
        <f t="shared" si="195"/>
        <v>No</v>
      </c>
      <c r="O255" s="2" t="str" cm="1">
        <f t="array" aca="1" ref="O255" ca="1">IF(OR(INDIRECT("MRN_"&amp;A255)="N/A",B255=0),"No","Yes")</f>
        <v>No</v>
      </c>
    </row>
    <row r="256" spans="1:15" x14ac:dyDescent="0.25">
      <c r="A256" s="22">
        <v>7</v>
      </c>
      <c r="B256" s="84">
        <f>'Chart 7'!R34</f>
        <v>0</v>
      </c>
      <c r="C256" s="84">
        <f>'Chart 7'!S34</f>
        <v>0</v>
      </c>
      <c r="D256" s="84">
        <f>'Chart 7'!T34</f>
        <v>0</v>
      </c>
      <c r="E256" s="84">
        <f>'Chart 7'!U34</f>
        <v>0</v>
      </c>
      <c r="F256" s="85">
        <f>'Chart 7'!V34</f>
        <v>0</v>
      </c>
      <c r="G256" s="117">
        <f>'Chart 7'!W34</f>
        <v>0</v>
      </c>
      <c r="H256" s="84">
        <f>'Chart 7'!X34</f>
        <v>0</v>
      </c>
      <c r="I256" s="84">
        <f>'Chart 7'!Y34</f>
        <v>0</v>
      </c>
      <c r="J256" s="84">
        <f>'Chart 7'!Z34</f>
        <v>0</v>
      </c>
      <c r="K256" s="2" cm="1">
        <f t="array" aca="1" ref="K256" ca="1">IF(B256=0,0,INDIRECT("MRN_"&amp;A256))</f>
        <v>0</v>
      </c>
      <c r="L256" s="2">
        <f t="shared" si="193"/>
        <v>0</v>
      </c>
      <c r="M256" s="2" t="str">
        <f t="shared" si="194"/>
        <v>No</v>
      </c>
      <c r="N256" s="2" t="str">
        <f t="shared" si="195"/>
        <v>No</v>
      </c>
      <c r="O256" s="2" t="str" cm="1">
        <f t="array" aca="1" ref="O256" ca="1">IF(OR(INDIRECT("MRN_"&amp;A256)="N/A",B256=0),"No","Yes")</f>
        <v>No</v>
      </c>
    </row>
    <row r="257" spans="1:15" x14ac:dyDescent="0.25">
      <c r="A257" s="22">
        <v>7</v>
      </c>
      <c r="B257" s="84">
        <f>'Chart 7'!R35</f>
        <v>0</v>
      </c>
      <c r="C257" s="84">
        <f>'Chart 7'!S35</f>
        <v>0</v>
      </c>
      <c r="D257" s="84">
        <f>'Chart 7'!T35</f>
        <v>0</v>
      </c>
      <c r="E257" s="84">
        <f>'Chart 7'!U35</f>
        <v>0</v>
      </c>
      <c r="F257" s="85">
        <f>'Chart 7'!V35</f>
        <v>0</v>
      </c>
      <c r="G257" s="117">
        <f>'Chart 7'!W35</f>
        <v>0</v>
      </c>
      <c r="H257" s="84">
        <f>'Chart 7'!X35</f>
        <v>0</v>
      </c>
      <c r="I257" s="84">
        <f>'Chart 7'!Y35</f>
        <v>0</v>
      </c>
      <c r="J257" s="84">
        <f>'Chart 7'!Z35</f>
        <v>0</v>
      </c>
      <c r="K257" s="2" cm="1">
        <f t="array" aca="1" ref="K257" ca="1">IF(B257=0,0,INDIRECT("MRN_"&amp;A257))</f>
        <v>0</v>
      </c>
      <c r="L257" s="2">
        <f t="shared" si="193"/>
        <v>0</v>
      </c>
      <c r="M257" s="2" t="str">
        <f t="shared" si="194"/>
        <v>No</v>
      </c>
      <c r="N257" s="2" t="str">
        <f t="shared" si="195"/>
        <v>No</v>
      </c>
      <c r="O257" s="2" t="str" cm="1">
        <f t="array" aca="1" ref="O257" ca="1">IF(OR(INDIRECT("MRN_"&amp;A257)="N/A",B257=0),"No","Yes")</f>
        <v>No</v>
      </c>
    </row>
    <row r="258" spans="1:15" x14ac:dyDescent="0.25">
      <c r="A258" s="22">
        <v>7</v>
      </c>
      <c r="B258" s="84">
        <f>'Chart 7'!R36</f>
        <v>0</v>
      </c>
      <c r="C258" s="84">
        <f>'Chart 7'!S36</f>
        <v>0</v>
      </c>
      <c r="D258" s="84">
        <f>'Chart 7'!T36</f>
        <v>0</v>
      </c>
      <c r="E258" s="84">
        <f>'Chart 7'!U36</f>
        <v>0</v>
      </c>
      <c r="F258" s="85">
        <f>'Chart 7'!V36</f>
        <v>0</v>
      </c>
      <c r="G258" s="117">
        <f>'Chart 7'!W36</f>
        <v>0</v>
      </c>
      <c r="H258" s="84">
        <f>'Chart 7'!X36</f>
        <v>0</v>
      </c>
      <c r="I258" s="84">
        <f>'Chart 7'!Y36</f>
        <v>0</v>
      </c>
      <c r="J258" s="84">
        <f>'Chart 7'!Z36</f>
        <v>0</v>
      </c>
      <c r="K258" s="2" cm="1">
        <f t="array" aca="1" ref="K258" ca="1">IF(B258=0,0,INDIRECT("MRN_"&amp;A258))</f>
        <v>0</v>
      </c>
      <c r="L258" s="2">
        <f t="shared" si="193"/>
        <v>0</v>
      </c>
      <c r="M258" s="2" t="str">
        <f t="shared" si="194"/>
        <v>No</v>
      </c>
      <c r="N258" s="2" t="str">
        <f t="shared" si="195"/>
        <v>No</v>
      </c>
      <c r="O258" s="2" t="str" cm="1">
        <f t="array" aca="1" ref="O258" ca="1">IF(OR(INDIRECT("MRN_"&amp;A258)="N/A",B258=0),"No","Yes")</f>
        <v>No</v>
      </c>
    </row>
    <row r="259" spans="1:15" x14ac:dyDescent="0.25">
      <c r="A259" s="22">
        <v>7</v>
      </c>
      <c r="B259" s="84">
        <f>'Chart 7'!R37</f>
        <v>0</v>
      </c>
      <c r="C259" s="84">
        <f>'Chart 7'!S37</f>
        <v>0</v>
      </c>
      <c r="D259" s="84">
        <f>'Chart 7'!T37</f>
        <v>0</v>
      </c>
      <c r="E259" s="84">
        <f>'Chart 7'!U37</f>
        <v>0</v>
      </c>
      <c r="F259" s="85">
        <f>'Chart 7'!V37</f>
        <v>0</v>
      </c>
      <c r="G259" s="117">
        <f>'Chart 7'!W37</f>
        <v>0</v>
      </c>
      <c r="H259" s="84">
        <f>'Chart 7'!X37</f>
        <v>0</v>
      </c>
      <c r="I259" s="84">
        <f>'Chart 7'!Y37</f>
        <v>0</v>
      </c>
      <c r="J259" s="84">
        <f>'Chart 7'!Z37</f>
        <v>0</v>
      </c>
      <c r="K259" s="2" cm="1">
        <f t="array" aca="1" ref="K259" ca="1">IF(B259=0,0,INDIRECT("MRN_"&amp;A259))</f>
        <v>0</v>
      </c>
      <c r="L259" s="2">
        <f t="shared" si="193"/>
        <v>0</v>
      </c>
      <c r="M259" s="2" t="str">
        <f t="shared" si="194"/>
        <v>No</v>
      </c>
      <c r="N259" s="2" t="str">
        <f t="shared" si="195"/>
        <v>No</v>
      </c>
      <c r="O259" s="2" t="str" cm="1">
        <f t="array" aca="1" ref="O259" ca="1">IF(OR(INDIRECT("MRN_"&amp;A259)="N/A",B259=0),"No","Yes")</f>
        <v>No</v>
      </c>
    </row>
    <row r="260" spans="1:15" x14ac:dyDescent="0.25">
      <c r="A260" s="22">
        <v>7</v>
      </c>
      <c r="B260" s="84">
        <f>'Chart 7'!R38</f>
        <v>0</v>
      </c>
      <c r="C260" s="84">
        <f>'Chart 7'!S38</f>
        <v>0</v>
      </c>
      <c r="D260" s="84">
        <f>'Chart 7'!T38</f>
        <v>0</v>
      </c>
      <c r="E260" s="84">
        <f>'Chart 7'!U38</f>
        <v>0</v>
      </c>
      <c r="F260" s="85">
        <f>'Chart 7'!V38</f>
        <v>0</v>
      </c>
      <c r="G260" s="117">
        <f>'Chart 7'!W38</f>
        <v>0</v>
      </c>
      <c r="H260" s="84">
        <f>'Chart 7'!X38</f>
        <v>0</v>
      </c>
      <c r="I260" s="84">
        <f>'Chart 7'!Y38</f>
        <v>0</v>
      </c>
      <c r="J260" s="84">
        <f>'Chart 7'!Z38</f>
        <v>0</v>
      </c>
      <c r="K260" s="2" cm="1">
        <f t="array" aca="1" ref="K260" ca="1">IF(B260=0,0,INDIRECT("MRN_"&amp;A260))</f>
        <v>0</v>
      </c>
      <c r="L260" s="2">
        <f t="shared" si="193"/>
        <v>0</v>
      </c>
      <c r="M260" s="2" t="str">
        <f t="shared" si="194"/>
        <v>No</v>
      </c>
      <c r="N260" s="2" t="str">
        <f t="shared" si="195"/>
        <v>No</v>
      </c>
      <c r="O260" s="2" t="str" cm="1">
        <f t="array" aca="1" ref="O260" ca="1">IF(OR(INDIRECT("MRN_"&amp;A260)="N/A",B260=0),"No","Yes")</f>
        <v>No</v>
      </c>
    </row>
    <row r="261" spans="1:15" x14ac:dyDescent="0.25">
      <c r="A261" s="22">
        <v>8</v>
      </c>
      <c r="B261" s="84">
        <f>'Chart 8'!R9</f>
        <v>0</v>
      </c>
      <c r="C261" s="84">
        <f>'Chart 8'!S9</f>
        <v>0</v>
      </c>
      <c r="D261" s="84">
        <f>'Chart 8'!T9</f>
        <v>0</v>
      </c>
      <c r="E261" s="84">
        <f>'Chart 8'!U9</f>
        <v>0</v>
      </c>
      <c r="F261" s="85">
        <f>'Chart 8'!V9</f>
        <v>0</v>
      </c>
      <c r="G261" s="117">
        <f>'Chart 8'!W9</f>
        <v>0</v>
      </c>
      <c r="H261" s="84">
        <f>'Chart 8'!X9</f>
        <v>0</v>
      </c>
      <c r="I261" s="84">
        <f>'Chart 8'!Y9</f>
        <v>0</v>
      </c>
      <c r="J261" s="84">
        <f>'Chart 8'!Z9</f>
        <v>0</v>
      </c>
      <c r="K261" s="2" cm="1">
        <f t="array" aca="1" ref="K261" ca="1">IF(B261=0,0,INDIRECT("MRN_"&amp;A261))</f>
        <v>0</v>
      </c>
      <c r="L261" s="2">
        <f t="shared" ref="L261:L291" si="196">IF(B261=0,0,"Client_"&amp;A261)</f>
        <v>0</v>
      </c>
      <c r="M261" s="2" t="str">
        <f t="shared" ref="M261:M291" si="197">IF(I261=0,"No","Yes")</f>
        <v>No</v>
      </c>
      <c r="N261" s="2" t="str">
        <f t="shared" ref="N261:N291" si="198">IF(H261=0,"No","Yes")</f>
        <v>No</v>
      </c>
      <c r="O261" s="2" t="str" cm="1">
        <f t="array" aca="1" ref="O261" ca="1">IF(OR(INDIRECT("MRN_"&amp;A261)="N/A",B261=0),"No","Yes")</f>
        <v>No</v>
      </c>
    </row>
    <row r="262" spans="1:15" x14ac:dyDescent="0.25">
      <c r="A262" s="22">
        <v>8</v>
      </c>
      <c r="B262" s="84">
        <f>'Chart 8'!R10</f>
        <v>0</v>
      </c>
      <c r="C262" s="84">
        <f>'Chart 8'!S10</f>
        <v>0</v>
      </c>
      <c r="D262" s="84">
        <f>'Chart 8'!T10</f>
        <v>0</v>
      </c>
      <c r="E262" s="84">
        <f>'Chart 8'!U10</f>
        <v>0</v>
      </c>
      <c r="F262" s="85">
        <f>'Chart 8'!V10</f>
        <v>0</v>
      </c>
      <c r="G262" s="117">
        <f>'Chart 8'!W10</f>
        <v>0</v>
      </c>
      <c r="H262" s="84">
        <f>'Chart 8'!X10</f>
        <v>0</v>
      </c>
      <c r="I262" s="84">
        <f>'Chart 8'!Y10</f>
        <v>0</v>
      </c>
      <c r="J262" s="84">
        <f>'Chart 8'!Z10</f>
        <v>0</v>
      </c>
      <c r="K262" s="2" cm="1">
        <f t="array" aca="1" ref="K262" ca="1">IF(B262=0,0,INDIRECT("MRN_"&amp;A262))</f>
        <v>0</v>
      </c>
      <c r="L262" s="2">
        <f t="shared" ref="L262:L290" si="199">IF(B262=0,0,"Client_"&amp;A262)</f>
        <v>0</v>
      </c>
      <c r="M262" s="2" t="str">
        <f t="shared" ref="M262:M290" si="200">IF(I262=0,"No","Yes")</f>
        <v>No</v>
      </c>
      <c r="N262" s="2" t="str">
        <f t="shared" ref="N262:N290" si="201">IF(H262=0,"No","Yes")</f>
        <v>No</v>
      </c>
      <c r="O262" s="2" t="str" cm="1">
        <f t="array" aca="1" ref="O262" ca="1">IF(OR(INDIRECT("MRN_"&amp;A262)="N/A",B262=0),"No","Yes")</f>
        <v>No</v>
      </c>
    </row>
    <row r="263" spans="1:15" x14ac:dyDescent="0.25">
      <c r="A263" s="22">
        <v>8</v>
      </c>
      <c r="B263" s="84">
        <f>'Chart 8'!R11</f>
        <v>0</v>
      </c>
      <c r="C263" s="84">
        <f>'Chart 8'!S11</f>
        <v>0</v>
      </c>
      <c r="D263" s="84">
        <f>'Chart 8'!T11</f>
        <v>0</v>
      </c>
      <c r="E263" s="84">
        <f>'Chart 8'!U11</f>
        <v>0</v>
      </c>
      <c r="F263" s="85">
        <f>'Chart 8'!V11</f>
        <v>0</v>
      </c>
      <c r="G263" s="117">
        <f>'Chart 8'!W11</f>
        <v>0</v>
      </c>
      <c r="H263" s="84">
        <f>'Chart 8'!X11</f>
        <v>0</v>
      </c>
      <c r="I263" s="84">
        <f>'Chart 8'!Y11</f>
        <v>0</v>
      </c>
      <c r="J263" s="84">
        <f>'Chart 8'!Z11</f>
        <v>0</v>
      </c>
      <c r="K263" s="2" cm="1">
        <f t="array" aca="1" ref="K263" ca="1">IF(B263=0,0,INDIRECT("MRN_"&amp;A263))</f>
        <v>0</v>
      </c>
      <c r="L263" s="2">
        <f t="shared" si="199"/>
        <v>0</v>
      </c>
      <c r="M263" s="2" t="str">
        <f t="shared" si="200"/>
        <v>No</v>
      </c>
      <c r="N263" s="2" t="str">
        <f t="shared" si="201"/>
        <v>No</v>
      </c>
      <c r="O263" s="2" t="str" cm="1">
        <f t="array" aca="1" ref="O263" ca="1">IF(OR(INDIRECT("MRN_"&amp;A263)="N/A",B263=0),"No","Yes")</f>
        <v>No</v>
      </c>
    </row>
    <row r="264" spans="1:15" x14ac:dyDescent="0.25">
      <c r="A264" s="22">
        <v>8</v>
      </c>
      <c r="B264" s="84">
        <f>'Chart 8'!R12</f>
        <v>0</v>
      </c>
      <c r="C264" s="84">
        <f>'Chart 8'!S12</f>
        <v>0</v>
      </c>
      <c r="D264" s="84">
        <f>'Chart 8'!T12</f>
        <v>0</v>
      </c>
      <c r="E264" s="84">
        <f>'Chart 8'!U12</f>
        <v>0</v>
      </c>
      <c r="F264" s="85">
        <f>'Chart 8'!V12</f>
        <v>0</v>
      </c>
      <c r="G264" s="117">
        <f>'Chart 8'!W12</f>
        <v>0</v>
      </c>
      <c r="H264" s="84">
        <f>'Chart 8'!X12</f>
        <v>0</v>
      </c>
      <c r="I264" s="84">
        <f>'Chart 8'!Y12</f>
        <v>0</v>
      </c>
      <c r="J264" s="84">
        <f>'Chart 8'!Z12</f>
        <v>0</v>
      </c>
      <c r="K264" s="2" cm="1">
        <f t="array" aca="1" ref="K264" ca="1">IF(B264=0,0,INDIRECT("MRN_"&amp;A264))</f>
        <v>0</v>
      </c>
      <c r="L264" s="2">
        <f t="shared" si="199"/>
        <v>0</v>
      </c>
      <c r="M264" s="2" t="str">
        <f t="shared" si="200"/>
        <v>No</v>
      </c>
      <c r="N264" s="2" t="str">
        <f t="shared" si="201"/>
        <v>No</v>
      </c>
      <c r="O264" s="2" t="str" cm="1">
        <f t="array" aca="1" ref="O264" ca="1">IF(OR(INDIRECT("MRN_"&amp;A264)="N/A",B264=0),"No","Yes")</f>
        <v>No</v>
      </c>
    </row>
    <row r="265" spans="1:15" x14ac:dyDescent="0.25">
      <c r="A265" s="22">
        <v>8</v>
      </c>
      <c r="B265" s="84">
        <f>'Chart 8'!R13</f>
        <v>0</v>
      </c>
      <c r="C265" s="84">
        <f>'Chart 8'!S13</f>
        <v>0</v>
      </c>
      <c r="D265" s="84">
        <f>'Chart 8'!T13</f>
        <v>0</v>
      </c>
      <c r="E265" s="84">
        <f>'Chart 8'!U13</f>
        <v>0</v>
      </c>
      <c r="F265" s="85">
        <f>'Chart 8'!V13</f>
        <v>0</v>
      </c>
      <c r="G265" s="117">
        <f>'Chart 8'!W13</f>
        <v>0</v>
      </c>
      <c r="H265" s="84">
        <f>'Chart 8'!X13</f>
        <v>0</v>
      </c>
      <c r="I265" s="84">
        <f>'Chart 8'!Y13</f>
        <v>0</v>
      </c>
      <c r="J265" s="84">
        <f>'Chart 8'!Z13</f>
        <v>0</v>
      </c>
      <c r="K265" s="2" cm="1">
        <f t="array" aca="1" ref="K265" ca="1">IF(B265=0,0,INDIRECT("MRN_"&amp;A265))</f>
        <v>0</v>
      </c>
      <c r="L265" s="2">
        <f t="shared" si="199"/>
        <v>0</v>
      </c>
      <c r="M265" s="2" t="str">
        <f t="shared" si="200"/>
        <v>No</v>
      </c>
      <c r="N265" s="2" t="str">
        <f t="shared" si="201"/>
        <v>No</v>
      </c>
      <c r="O265" s="2" t="str" cm="1">
        <f t="array" aca="1" ref="O265" ca="1">IF(OR(INDIRECT("MRN_"&amp;A265)="N/A",B265=0),"No","Yes")</f>
        <v>No</v>
      </c>
    </row>
    <row r="266" spans="1:15" x14ac:dyDescent="0.25">
      <c r="A266" s="22">
        <v>8</v>
      </c>
      <c r="B266" s="84">
        <f>'Chart 8'!R14</f>
        <v>0</v>
      </c>
      <c r="C266" s="84">
        <f>'Chart 8'!S14</f>
        <v>0</v>
      </c>
      <c r="D266" s="84">
        <f>'Chart 8'!T14</f>
        <v>0</v>
      </c>
      <c r="E266" s="84">
        <f>'Chart 8'!U14</f>
        <v>0</v>
      </c>
      <c r="F266" s="85">
        <f>'Chart 8'!V14</f>
        <v>0</v>
      </c>
      <c r="G266" s="117">
        <f>'Chart 8'!W14</f>
        <v>0</v>
      </c>
      <c r="H266" s="84">
        <f>'Chart 8'!X14</f>
        <v>0</v>
      </c>
      <c r="I266" s="84">
        <f>'Chart 8'!Y14</f>
        <v>0</v>
      </c>
      <c r="J266" s="84">
        <f>'Chart 8'!Z14</f>
        <v>0</v>
      </c>
      <c r="K266" s="2" cm="1">
        <f t="array" aca="1" ref="K266" ca="1">IF(B266=0,0,INDIRECT("MRN_"&amp;A266))</f>
        <v>0</v>
      </c>
      <c r="L266" s="2">
        <f t="shared" si="199"/>
        <v>0</v>
      </c>
      <c r="M266" s="2" t="str">
        <f t="shared" si="200"/>
        <v>No</v>
      </c>
      <c r="N266" s="2" t="str">
        <f t="shared" si="201"/>
        <v>No</v>
      </c>
      <c r="O266" s="2" t="str" cm="1">
        <f t="array" aca="1" ref="O266" ca="1">IF(OR(INDIRECT("MRN_"&amp;A266)="N/A",B266=0),"No","Yes")</f>
        <v>No</v>
      </c>
    </row>
    <row r="267" spans="1:15" x14ac:dyDescent="0.25">
      <c r="A267" s="22">
        <v>8</v>
      </c>
      <c r="B267" s="84">
        <f>'Chart 8'!R15</f>
        <v>0</v>
      </c>
      <c r="C267" s="84">
        <f>'Chart 8'!S15</f>
        <v>0</v>
      </c>
      <c r="D267" s="84">
        <f>'Chart 8'!T15</f>
        <v>0</v>
      </c>
      <c r="E267" s="84">
        <f>'Chart 8'!U15</f>
        <v>0</v>
      </c>
      <c r="F267" s="85">
        <f>'Chart 8'!V15</f>
        <v>0</v>
      </c>
      <c r="G267" s="117">
        <f>'Chart 8'!W15</f>
        <v>0</v>
      </c>
      <c r="H267" s="84">
        <f>'Chart 8'!X15</f>
        <v>0</v>
      </c>
      <c r="I267" s="84">
        <f>'Chart 8'!Y15</f>
        <v>0</v>
      </c>
      <c r="J267" s="84">
        <f>'Chart 8'!Z15</f>
        <v>0</v>
      </c>
      <c r="K267" s="2" cm="1">
        <f t="array" aca="1" ref="K267" ca="1">IF(B267=0,0,INDIRECT("MRN_"&amp;A267))</f>
        <v>0</v>
      </c>
      <c r="L267" s="2">
        <f t="shared" si="199"/>
        <v>0</v>
      </c>
      <c r="M267" s="2" t="str">
        <f t="shared" si="200"/>
        <v>No</v>
      </c>
      <c r="N267" s="2" t="str">
        <f t="shared" si="201"/>
        <v>No</v>
      </c>
      <c r="O267" s="2" t="str" cm="1">
        <f t="array" aca="1" ref="O267" ca="1">IF(OR(INDIRECT("MRN_"&amp;A267)="N/A",B267=0),"No","Yes")</f>
        <v>No</v>
      </c>
    </row>
    <row r="268" spans="1:15" x14ac:dyDescent="0.25">
      <c r="A268" s="22">
        <v>8</v>
      </c>
      <c r="B268" s="84">
        <f>'Chart 8'!R16</f>
        <v>0</v>
      </c>
      <c r="C268" s="84">
        <f>'Chart 8'!S16</f>
        <v>0</v>
      </c>
      <c r="D268" s="84">
        <f>'Chart 8'!T16</f>
        <v>0</v>
      </c>
      <c r="E268" s="84">
        <f>'Chart 8'!U16</f>
        <v>0</v>
      </c>
      <c r="F268" s="85">
        <f>'Chart 8'!V16</f>
        <v>0</v>
      </c>
      <c r="G268" s="117">
        <f>'Chart 8'!W16</f>
        <v>0</v>
      </c>
      <c r="H268" s="84">
        <f>'Chart 8'!X16</f>
        <v>0</v>
      </c>
      <c r="I268" s="84">
        <f>'Chart 8'!Y16</f>
        <v>0</v>
      </c>
      <c r="J268" s="84">
        <f>'Chart 8'!Z16</f>
        <v>0</v>
      </c>
      <c r="K268" s="2" cm="1">
        <f t="array" aca="1" ref="K268" ca="1">IF(B268=0,0,INDIRECT("MRN_"&amp;A268))</f>
        <v>0</v>
      </c>
      <c r="L268" s="2">
        <f t="shared" si="199"/>
        <v>0</v>
      </c>
      <c r="M268" s="2" t="str">
        <f t="shared" si="200"/>
        <v>No</v>
      </c>
      <c r="N268" s="2" t="str">
        <f t="shared" si="201"/>
        <v>No</v>
      </c>
      <c r="O268" s="2" t="str" cm="1">
        <f t="array" aca="1" ref="O268" ca="1">IF(OR(INDIRECT("MRN_"&amp;A268)="N/A",B268=0),"No","Yes")</f>
        <v>No</v>
      </c>
    </row>
    <row r="269" spans="1:15" x14ac:dyDescent="0.25">
      <c r="A269" s="22">
        <v>8</v>
      </c>
      <c r="B269" s="84">
        <f>'Chart 8'!R17</f>
        <v>0</v>
      </c>
      <c r="C269" s="84">
        <f>'Chart 8'!S17</f>
        <v>0</v>
      </c>
      <c r="D269" s="84">
        <f>'Chart 8'!T17</f>
        <v>0</v>
      </c>
      <c r="E269" s="84">
        <f>'Chart 8'!U17</f>
        <v>0</v>
      </c>
      <c r="F269" s="85">
        <f>'Chart 8'!V17</f>
        <v>0</v>
      </c>
      <c r="G269" s="117">
        <f>'Chart 8'!W17</f>
        <v>0</v>
      </c>
      <c r="H269" s="84">
        <f>'Chart 8'!X17</f>
        <v>0</v>
      </c>
      <c r="I269" s="84">
        <f>'Chart 8'!Y17</f>
        <v>0</v>
      </c>
      <c r="J269" s="84">
        <f>'Chart 8'!Z17</f>
        <v>0</v>
      </c>
      <c r="K269" s="2" cm="1">
        <f t="array" aca="1" ref="K269" ca="1">IF(B269=0,0,INDIRECT("MRN_"&amp;A269))</f>
        <v>0</v>
      </c>
      <c r="L269" s="2">
        <f t="shared" si="199"/>
        <v>0</v>
      </c>
      <c r="M269" s="2" t="str">
        <f t="shared" si="200"/>
        <v>No</v>
      </c>
      <c r="N269" s="2" t="str">
        <f t="shared" si="201"/>
        <v>No</v>
      </c>
      <c r="O269" s="2" t="str" cm="1">
        <f t="array" aca="1" ref="O269" ca="1">IF(OR(INDIRECT("MRN_"&amp;A269)="N/A",B269=0),"No","Yes")</f>
        <v>No</v>
      </c>
    </row>
    <row r="270" spans="1:15" x14ac:dyDescent="0.25">
      <c r="A270" s="22">
        <v>8</v>
      </c>
      <c r="B270" s="84">
        <f>'Chart 8'!R18</f>
        <v>0</v>
      </c>
      <c r="C270" s="84">
        <f>'Chart 8'!S18</f>
        <v>0</v>
      </c>
      <c r="D270" s="84">
        <f>'Chart 8'!T18</f>
        <v>0</v>
      </c>
      <c r="E270" s="84">
        <f>'Chart 8'!U18</f>
        <v>0</v>
      </c>
      <c r="F270" s="85">
        <f>'Chart 8'!V18</f>
        <v>0</v>
      </c>
      <c r="G270" s="117">
        <f>'Chart 8'!W18</f>
        <v>0</v>
      </c>
      <c r="H270" s="84">
        <f>'Chart 8'!X18</f>
        <v>0</v>
      </c>
      <c r="I270" s="84">
        <f>'Chart 8'!Y18</f>
        <v>0</v>
      </c>
      <c r="J270" s="84">
        <f>'Chart 8'!Z18</f>
        <v>0</v>
      </c>
      <c r="K270" s="2" cm="1">
        <f t="array" aca="1" ref="K270" ca="1">IF(B270=0,0,INDIRECT("MRN_"&amp;A270))</f>
        <v>0</v>
      </c>
      <c r="L270" s="2">
        <f t="shared" si="199"/>
        <v>0</v>
      </c>
      <c r="M270" s="2" t="str">
        <f t="shared" si="200"/>
        <v>No</v>
      </c>
      <c r="N270" s="2" t="str">
        <f t="shared" si="201"/>
        <v>No</v>
      </c>
      <c r="O270" s="2" t="str" cm="1">
        <f t="array" aca="1" ref="O270" ca="1">IF(OR(INDIRECT("MRN_"&amp;A270)="N/A",B270=0),"No","Yes")</f>
        <v>No</v>
      </c>
    </row>
    <row r="271" spans="1:15" x14ac:dyDescent="0.25">
      <c r="A271" s="22">
        <v>8</v>
      </c>
      <c r="B271" s="84">
        <f>'Chart 8'!R19</f>
        <v>0</v>
      </c>
      <c r="C271" s="84">
        <f>'Chart 8'!S19</f>
        <v>0</v>
      </c>
      <c r="D271" s="84">
        <f>'Chart 8'!T19</f>
        <v>0</v>
      </c>
      <c r="E271" s="84">
        <f>'Chart 8'!U19</f>
        <v>0</v>
      </c>
      <c r="F271" s="85">
        <f>'Chart 8'!V19</f>
        <v>0</v>
      </c>
      <c r="G271" s="117">
        <f>'Chart 8'!W19</f>
        <v>0</v>
      </c>
      <c r="H271" s="84">
        <f>'Chart 8'!X19</f>
        <v>0</v>
      </c>
      <c r="I271" s="84">
        <f>'Chart 8'!Y19</f>
        <v>0</v>
      </c>
      <c r="J271" s="84">
        <f>'Chart 8'!Z19</f>
        <v>0</v>
      </c>
      <c r="K271" s="2" cm="1">
        <f t="array" aca="1" ref="K271" ca="1">IF(B271=0,0,INDIRECT("MRN_"&amp;A271))</f>
        <v>0</v>
      </c>
      <c r="L271" s="2">
        <f t="shared" si="199"/>
        <v>0</v>
      </c>
      <c r="M271" s="2" t="str">
        <f t="shared" si="200"/>
        <v>No</v>
      </c>
      <c r="N271" s="2" t="str">
        <f t="shared" si="201"/>
        <v>No</v>
      </c>
      <c r="O271" s="2" t="str" cm="1">
        <f t="array" aca="1" ref="O271" ca="1">IF(OR(INDIRECT("MRN_"&amp;A271)="N/A",B271=0),"No","Yes")</f>
        <v>No</v>
      </c>
    </row>
    <row r="272" spans="1:15" x14ac:dyDescent="0.25">
      <c r="A272" s="22">
        <v>8</v>
      </c>
      <c r="B272" s="84">
        <f>'Chart 8'!R20</f>
        <v>0</v>
      </c>
      <c r="C272" s="84">
        <f>'Chart 8'!S20</f>
        <v>0</v>
      </c>
      <c r="D272" s="84">
        <f>'Chart 8'!T20</f>
        <v>0</v>
      </c>
      <c r="E272" s="84">
        <f>'Chart 8'!U20</f>
        <v>0</v>
      </c>
      <c r="F272" s="85">
        <f>'Chart 8'!V20</f>
        <v>0</v>
      </c>
      <c r="G272" s="117">
        <f>'Chart 8'!W20</f>
        <v>0</v>
      </c>
      <c r="H272" s="84">
        <f>'Chart 8'!X20</f>
        <v>0</v>
      </c>
      <c r="I272" s="84">
        <f>'Chart 8'!Y20</f>
        <v>0</v>
      </c>
      <c r="J272" s="84">
        <f>'Chart 8'!Z20</f>
        <v>0</v>
      </c>
      <c r="K272" s="2" cm="1">
        <f t="array" aca="1" ref="K272" ca="1">IF(B272=0,0,INDIRECT("MRN_"&amp;A272))</f>
        <v>0</v>
      </c>
      <c r="L272" s="2">
        <f t="shared" si="199"/>
        <v>0</v>
      </c>
      <c r="M272" s="2" t="str">
        <f t="shared" si="200"/>
        <v>No</v>
      </c>
      <c r="N272" s="2" t="str">
        <f t="shared" si="201"/>
        <v>No</v>
      </c>
      <c r="O272" s="2" t="str" cm="1">
        <f t="array" aca="1" ref="O272" ca="1">IF(OR(INDIRECT("MRN_"&amp;A272)="N/A",B272=0),"No","Yes")</f>
        <v>No</v>
      </c>
    </row>
    <row r="273" spans="1:15" x14ac:dyDescent="0.25">
      <c r="A273" s="22">
        <v>8</v>
      </c>
      <c r="B273" s="84">
        <f>'Chart 8'!R21</f>
        <v>0</v>
      </c>
      <c r="C273" s="84">
        <f>'Chart 8'!S21</f>
        <v>0</v>
      </c>
      <c r="D273" s="84">
        <f>'Chart 8'!T21</f>
        <v>0</v>
      </c>
      <c r="E273" s="84">
        <f>'Chart 8'!U21</f>
        <v>0</v>
      </c>
      <c r="F273" s="85">
        <f>'Chart 8'!V21</f>
        <v>0</v>
      </c>
      <c r="G273" s="117">
        <f>'Chart 8'!W21</f>
        <v>0</v>
      </c>
      <c r="H273" s="84">
        <f>'Chart 8'!X21</f>
        <v>0</v>
      </c>
      <c r="I273" s="84">
        <f>'Chart 8'!Y21</f>
        <v>0</v>
      </c>
      <c r="J273" s="84">
        <f>'Chart 8'!Z21</f>
        <v>0</v>
      </c>
      <c r="K273" s="2" cm="1">
        <f t="array" aca="1" ref="K273" ca="1">IF(B273=0,0,INDIRECT("MRN_"&amp;A273))</f>
        <v>0</v>
      </c>
      <c r="L273" s="2">
        <f t="shared" si="199"/>
        <v>0</v>
      </c>
      <c r="M273" s="2" t="str">
        <f t="shared" si="200"/>
        <v>No</v>
      </c>
      <c r="N273" s="2" t="str">
        <f t="shared" si="201"/>
        <v>No</v>
      </c>
      <c r="O273" s="2" t="str" cm="1">
        <f t="array" aca="1" ref="O273" ca="1">IF(OR(INDIRECT("MRN_"&amp;A273)="N/A",B273=0),"No","Yes")</f>
        <v>No</v>
      </c>
    </row>
    <row r="274" spans="1:15" x14ac:dyDescent="0.25">
      <c r="A274" s="22">
        <v>8</v>
      </c>
      <c r="B274" s="84">
        <f>'Chart 8'!R22</f>
        <v>0</v>
      </c>
      <c r="C274" s="84">
        <f>'Chart 8'!S22</f>
        <v>0</v>
      </c>
      <c r="D274" s="84">
        <f>'Chart 8'!T22</f>
        <v>0</v>
      </c>
      <c r="E274" s="84">
        <f>'Chart 8'!U22</f>
        <v>0</v>
      </c>
      <c r="F274" s="85">
        <f>'Chart 8'!V22</f>
        <v>0</v>
      </c>
      <c r="G274" s="117">
        <f>'Chart 8'!W22</f>
        <v>0</v>
      </c>
      <c r="H274" s="84">
        <f>'Chart 8'!X22</f>
        <v>0</v>
      </c>
      <c r="I274" s="84">
        <f>'Chart 8'!Y22</f>
        <v>0</v>
      </c>
      <c r="J274" s="84">
        <f>'Chart 8'!Z22</f>
        <v>0</v>
      </c>
      <c r="K274" s="2" cm="1">
        <f t="array" aca="1" ref="K274" ca="1">IF(B274=0,0,INDIRECT("MRN_"&amp;A274))</f>
        <v>0</v>
      </c>
      <c r="L274" s="2">
        <f t="shared" si="199"/>
        <v>0</v>
      </c>
      <c r="M274" s="2" t="str">
        <f t="shared" si="200"/>
        <v>No</v>
      </c>
      <c r="N274" s="2" t="str">
        <f t="shared" si="201"/>
        <v>No</v>
      </c>
      <c r="O274" s="2" t="str" cm="1">
        <f t="array" aca="1" ref="O274" ca="1">IF(OR(INDIRECT("MRN_"&amp;A274)="N/A",B274=0),"No","Yes")</f>
        <v>No</v>
      </c>
    </row>
    <row r="275" spans="1:15" x14ac:dyDescent="0.25">
      <c r="A275" s="22">
        <v>8</v>
      </c>
      <c r="B275" s="84">
        <f>'Chart 8'!R23</f>
        <v>0</v>
      </c>
      <c r="C275" s="84">
        <f>'Chart 8'!S23</f>
        <v>0</v>
      </c>
      <c r="D275" s="84">
        <f>'Chart 8'!T23</f>
        <v>0</v>
      </c>
      <c r="E275" s="84">
        <f>'Chart 8'!U23</f>
        <v>0</v>
      </c>
      <c r="F275" s="85">
        <f>'Chart 8'!V23</f>
        <v>0</v>
      </c>
      <c r="G275" s="117">
        <f>'Chart 8'!W23</f>
        <v>0</v>
      </c>
      <c r="H275" s="84">
        <f>'Chart 8'!X23</f>
        <v>0</v>
      </c>
      <c r="I275" s="84">
        <f>'Chart 8'!Y23</f>
        <v>0</v>
      </c>
      <c r="J275" s="84">
        <f>'Chart 8'!Z23</f>
        <v>0</v>
      </c>
      <c r="K275" s="2" cm="1">
        <f t="array" aca="1" ref="K275" ca="1">IF(B275=0,0,INDIRECT("MRN_"&amp;A275))</f>
        <v>0</v>
      </c>
      <c r="L275" s="2">
        <f t="shared" si="199"/>
        <v>0</v>
      </c>
      <c r="M275" s="2" t="str">
        <f t="shared" si="200"/>
        <v>No</v>
      </c>
      <c r="N275" s="2" t="str">
        <f t="shared" si="201"/>
        <v>No</v>
      </c>
      <c r="O275" s="2" t="str" cm="1">
        <f t="array" aca="1" ref="O275" ca="1">IF(OR(INDIRECT("MRN_"&amp;A275)="N/A",B275=0),"No","Yes")</f>
        <v>No</v>
      </c>
    </row>
    <row r="276" spans="1:15" x14ac:dyDescent="0.25">
      <c r="A276" s="22">
        <v>8</v>
      </c>
      <c r="B276" s="84">
        <f>'Chart 8'!R24</f>
        <v>0</v>
      </c>
      <c r="C276" s="84">
        <f>'Chart 8'!S24</f>
        <v>0</v>
      </c>
      <c r="D276" s="84">
        <f>'Chart 8'!T24</f>
        <v>0</v>
      </c>
      <c r="E276" s="84">
        <f>'Chart 8'!U24</f>
        <v>0</v>
      </c>
      <c r="F276" s="85">
        <f>'Chart 8'!V24</f>
        <v>0</v>
      </c>
      <c r="G276" s="117">
        <f>'Chart 8'!W24</f>
        <v>0</v>
      </c>
      <c r="H276" s="84">
        <f>'Chart 8'!X24</f>
        <v>0</v>
      </c>
      <c r="I276" s="84">
        <f>'Chart 8'!Y24</f>
        <v>0</v>
      </c>
      <c r="J276" s="84">
        <f>'Chart 8'!Z24</f>
        <v>0</v>
      </c>
      <c r="K276" s="2" cm="1">
        <f t="array" aca="1" ref="K276" ca="1">IF(B276=0,0,INDIRECT("MRN_"&amp;A276))</f>
        <v>0</v>
      </c>
      <c r="L276" s="2">
        <f t="shared" si="199"/>
        <v>0</v>
      </c>
      <c r="M276" s="2" t="str">
        <f t="shared" si="200"/>
        <v>No</v>
      </c>
      <c r="N276" s="2" t="str">
        <f t="shared" si="201"/>
        <v>No</v>
      </c>
      <c r="O276" s="2" t="str" cm="1">
        <f t="array" aca="1" ref="O276" ca="1">IF(OR(INDIRECT("MRN_"&amp;A276)="N/A",B276=0),"No","Yes")</f>
        <v>No</v>
      </c>
    </row>
    <row r="277" spans="1:15" x14ac:dyDescent="0.25">
      <c r="A277" s="22">
        <v>8</v>
      </c>
      <c r="B277" s="84">
        <f>'Chart 8'!R25</f>
        <v>0</v>
      </c>
      <c r="C277" s="84">
        <f>'Chart 8'!S25</f>
        <v>0</v>
      </c>
      <c r="D277" s="84">
        <f>'Chart 8'!T25</f>
        <v>0</v>
      </c>
      <c r="E277" s="84">
        <f>'Chart 8'!U25</f>
        <v>0</v>
      </c>
      <c r="F277" s="85">
        <f>'Chart 8'!V25</f>
        <v>0</v>
      </c>
      <c r="G277" s="117">
        <f>'Chart 8'!W25</f>
        <v>0</v>
      </c>
      <c r="H277" s="84">
        <f>'Chart 8'!X25</f>
        <v>0</v>
      </c>
      <c r="I277" s="84">
        <f>'Chart 8'!Y25</f>
        <v>0</v>
      </c>
      <c r="J277" s="84">
        <f>'Chart 8'!Z25</f>
        <v>0</v>
      </c>
      <c r="K277" s="2" cm="1">
        <f t="array" aca="1" ref="K277" ca="1">IF(B277=0,0,INDIRECT("MRN_"&amp;A277))</f>
        <v>0</v>
      </c>
      <c r="L277" s="2">
        <f t="shared" si="199"/>
        <v>0</v>
      </c>
      <c r="M277" s="2" t="str">
        <f t="shared" si="200"/>
        <v>No</v>
      </c>
      <c r="N277" s="2" t="str">
        <f t="shared" si="201"/>
        <v>No</v>
      </c>
      <c r="O277" s="2" t="str" cm="1">
        <f t="array" aca="1" ref="O277" ca="1">IF(OR(INDIRECT("MRN_"&amp;A277)="N/A",B277=0),"No","Yes")</f>
        <v>No</v>
      </c>
    </row>
    <row r="278" spans="1:15" x14ac:dyDescent="0.25">
      <c r="A278" s="22">
        <v>8</v>
      </c>
      <c r="B278" s="84">
        <f>'Chart 8'!R26</f>
        <v>0</v>
      </c>
      <c r="C278" s="84">
        <f>'Chart 8'!S26</f>
        <v>0</v>
      </c>
      <c r="D278" s="84">
        <f>'Chart 8'!T26</f>
        <v>0</v>
      </c>
      <c r="E278" s="84">
        <f>'Chart 8'!U26</f>
        <v>0</v>
      </c>
      <c r="F278" s="85">
        <f>'Chart 8'!V26</f>
        <v>0</v>
      </c>
      <c r="G278" s="117">
        <f>'Chart 8'!W26</f>
        <v>0</v>
      </c>
      <c r="H278" s="84">
        <f>'Chart 8'!X26</f>
        <v>0</v>
      </c>
      <c r="I278" s="84">
        <f>'Chart 8'!Y26</f>
        <v>0</v>
      </c>
      <c r="J278" s="84">
        <f>'Chart 8'!Z26</f>
        <v>0</v>
      </c>
      <c r="K278" s="2" cm="1">
        <f t="array" aca="1" ref="K278" ca="1">IF(B278=0,0,INDIRECT("MRN_"&amp;A278))</f>
        <v>0</v>
      </c>
      <c r="L278" s="2">
        <f t="shared" si="199"/>
        <v>0</v>
      </c>
      <c r="M278" s="2" t="str">
        <f t="shared" si="200"/>
        <v>No</v>
      </c>
      <c r="N278" s="2" t="str">
        <f t="shared" si="201"/>
        <v>No</v>
      </c>
      <c r="O278" s="2" t="str" cm="1">
        <f t="array" aca="1" ref="O278" ca="1">IF(OR(INDIRECT("MRN_"&amp;A278)="N/A",B278=0),"No","Yes")</f>
        <v>No</v>
      </c>
    </row>
    <row r="279" spans="1:15" x14ac:dyDescent="0.25">
      <c r="A279" s="22">
        <v>8</v>
      </c>
      <c r="B279" s="84">
        <f>'Chart 8'!R27</f>
        <v>0</v>
      </c>
      <c r="C279" s="84">
        <f>'Chart 8'!S27</f>
        <v>0</v>
      </c>
      <c r="D279" s="84">
        <f>'Chart 8'!T27</f>
        <v>0</v>
      </c>
      <c r="E279" s="84">
        <f>'Chart 8'!U27</f>
        <v>0</v>
      </c>
      <c r="F279" s="85">
        <f>'Chart 8'!V27</f>
        <v>0</v>
      </c>
      <c r="G279" s="117">
        <f>'Chart 8'!W27</f>
        <v>0</v>
      </c>
      <c r="H279" s="84">
        <f>'Chart 8'!X27</f>
        <v>0</v>
      </c>
      <c r="I279" s="84">
        <f>'Chart 8'!Y27</f>
        <v>0</v>
      </c>
      <c r="J279" s="84">
        <f>'Chart 8'!Z27</f>
        <v>0</v>
      </c>
      <c r="K279" s="2" cm="1">
        <f t="array" aca="1" ref="K279" ca="1">IF(B279=0,0,INDIRECT("MRN_"&amp;A279))</f>
        <v>0</v>
      </c>
      <c r="L279" s="2">
        <f t="shared" si="199"/>
        <v>0</v>
      </c>
      <c r="M279" s="2" t="str">
        <f t="shared" si="200"/>
        <v>No</v>
      </c>
      <c r="N279" s="2" t="str">
        <f t="shared" si="201"/>
        <v>No</v>
      </c>
      <c r="O279" s="2" t="str" cm="1">
        <f t="array" aca="1" ref="O279" ca="1">IF(OR(INDIRECT("MRN_"&amp;A279)="N/A",B279=0),"No","Yes")</f>
        <v>No</v>
      </c>
    </row>
    <row r="280" spans="1:15" x14ac:dyDescent="0.25">
      <c r="A280" s="22">
        <v>8</v>
      </c>
      <c r="B280" s="84">
        <f>'Chart 8'!R28</f>
        <v>0</v>
      </c>
      <c r="C280" s="84">
        <f>'Chart 8'!S28</f>
        <v>0</v>
      </c>
      <c r="D280" s="84">
        <f>'Chart 8'!T28</f>
        <v>0</v>
      </c>
      <c r="E280" s="84">
        <f>'Chart 8'!U28</f>
        <v>0</v>
      </c>
      <c r="F280" s="85">
        <f>'Chart 8'!V28</f>
        <v>0</v>
      </c>
      <c r="G280" s="117">
        <f>'Chart 8'!W28</f>
        <v>0</v>
      </c>
      <c r="H280" s="84">
        <f>'Chart 8'!X28</f>
        <v>0</v>
      </c>
      <c r="I280" s="84">
        <f>'Chart 8'!Y28</f>
        <v>0</v>
      </c>
      <c r="J280" s="84">
        <f>'Chart 8'!Z28</f>
        <v>0</v>
      </c>
      <c r="K280" s="2" cm="1">
        <f t="array" aca="1" ref="K280" ca="1">IF(B280=0,0,INDIRECT("MRN_"&amp;A280))</f>
        <v>0</v>
      </c>
      <c r="L280" s="2">
        <f t="shared" si="199"/>
        <v>0</v>
      </c>
      <c r="M280" s="2" t="str">
        <f t="shared" si="200"/>
        <v>No</v>
      </c>
      <c r="N280" s="2" t="str">
        <f t="shared" si="201"/>
        <v>No</v>
      </c>
      <c r="O280" s="2" t="str" cm="1">
        <f t="array" aca="1" ref="O280" ca="1">IF(OR(INDIRECT("MRN_"&amp;A280)="N/A",B280=0),"No","Yes")</f>
        <v>No</v>
      </c>
    </row>
    <row r="281" spans="1:15" x14ac:dyDescent="0.25">
      <c r="A281" s="22">
        <v>8</v>
      </c>
      <c r="B281" s="84">
        <f>'Chart 8'!R29</f>
        <v>0</v>
      </c>
      <c r="C281" s="84">
        <f>'Chart 8'!S29</f>
        <v>0</v>
      </c>
      <c r="D281" s="84">
        <f>'Chart 8'!T29</f>
        <v>0</v>
      </c>
      <c r="E281" s="84">
        <f>'Chart 8'!U29</f>
        <v>0</v>
      </c>
      <c r="F281" s="85">
        <f>'Chart 8'!V29</f>
        <v>0</v>
      </c>
      <c r="G281" s="117">
        <f>'Chart 8'!W29</f>
        <v>0</v>
      </c>
      <c r="H281" s="84">
        <f>'Chart 8'!X29</f>
        <v>0</v>
      </c>
      <c r="I281" s="84">
        <f>'Chart 8'!Y29</f>
        <v>0</v>
      </c>
      <c r="J281" s="84">
        <f>'Chart 8'!Z29</f>
        <v>0</v>
      </c>
      <c r="K281" s="2" cm="1">
        <f t="array" aca="1" ref="K281" ca="1">IF(B281=0,0,INDIRECT("MRN_"&amp;A281))</f>
        <v>0</v>
      </c>
      <c r="L281" s="2">
        <f t="shared" si="199"/>
        <v>0</v>
      </c>
      <c r="M281" s="2" t="str">
        <f t="shared" si="200"/>
        <v>No</v>
      </c>
      <c r="N281" s="2" t="str">
        <f t="shared" si="201"/>
        <v>No</v>
      </c>
      <c r="O281" s="2" t="str" cm="1">
        <f t="array" aca="1" ref="O281" ca="1">IF(OR(INDIRECT("MRN_"&amp;A281)="N/A",B281=0),"No","Yes")</f>
        <v>No</v>
      </c>
    </row>
    <row r="282" spans="1:15" x14ac:dyDescent="0.25">
      <c r="A282" s="22">
        <v>8</v>
      </c>
      <c r="B282" s="84">
        <f>'Chart 8'!R30</f>
        <v>0</v>
      </c>
      <c r="C282" s="84">
        <f>'Chart 8'!S30</f>
        <v>0</v>
      </c>
      <c r="D282" s="84">
        <f>'Chart 8'!T30</f>
        <v>0</v>
      </c>
      <c r="E282" s="84">
        <f>'Chart 8'!U30</f>
        <v>0</v>
      </c>
      <c r="F282" s="85">
        <f>'Chart 8'!V30</f>
        <v>0</v>
      </c>
      <c r="G282" s="117">
        <f>'Chart 8'!W30</f>
        <v>0</v>
      </c>
      <c r="H282" s="84">
        <f>'Chart 8'!X30</f>
        <v>0</v>
      </c>
      <c r="I282" s="84">
        <f>'Chart 8'!Y30</f>
        <v>0</v>
      </c>
      <c r="J282" s="84">
        <f>'Chart 8'!Z30</f>
        <v>0</v>
      </c>
      <c r="K282" s="2" cm="1">
        <f t="array" aca="1" ref="K282" ca="1">IF(B282=0,0,INDIRECT("MRN_"&amp;A282))</f>
        <v>0</v>
      </c>
      <c r="L282" s="2">
        <f t="shared" si="199"/>
        <v>0</v>
      </c>
      <c r="M282" s="2" t="str">
        <f t="shared" si="200"/>
        <v>No</v>
      </c>
      <c r="N282" s="2" t="str">
        <f t="shared" si="201"/>
        <v>No</v>
      </c>
      <c r="O282" s="2" t="str" cm="1">
        <f t="array" aca="1" ref="O282" ca="1">IF(OR(INDIRECT("MRN_"&amp;A282)="N/A",B282=0),"No","Yes")</f>
        <v>No</v>
      </c>
    </row>
    <row r="283" spans="1:15" x14ac:dyDescent="0.25">
      <c r="A283" s="22">
        <v>8</v>
      </c>
      <c r="B283" s="84">
        <f>'Chart 8'!R31</f>
        <v>0</v>
      </c>
      <c r="C283" s="84">
        <f>'Chart 8'!S31</f>
        <v>0</v>
      </c>
      <c r="D283" s="84">
        <f>'Chart 8'!T31</f>
        <v>0</v>
      </c>
      <c r="E283" s="84">
        <f>'Chart 8'!U31</f>
        <v>0</v>
      </c>
      <c r="F283" s="85">
        <f>'Chart 8'!V31</f>
        <v>0</v>
      </c>
      <c r="G283" s="117">
        <f>'Chart 8'!W31</f>
        <v>0</v>
      </c>
      <c r="H283" s="84">
        <f>'Chart 8'!X31</f>
        <v>0</v>
      </c>
      <c r="I283" s="84">
        <f>'Chart 8'!Y31</f>
        <v>0</v>
      </c>
      <c r="J283" s="84">
        <f>'Chart 8'!Z31</f>
        <v>0</v>
      </c>
      <c r="K283" s="2" cm="1">
        <f t="array" aca="1" ref="K283" ca="1">IF(B283=0,0,INDIRECT("MRN_"&amp;A283))</f>
        <v>0</v>
      </c>
      <c r="L283" s="2">
        <f t="shared" si="199"/>
        <v>0</v>
      </c>
      <c r="M283" s="2" t="str">
        <f t="shared" si="200"/>
        <v>No</v>
      </c>
      <c r="N283" s="2" t="str">
        <f t="shared" si="201"/>
        <v>No</v>
      </c>
      <c r="O283" s="2" t="str" cm="1">
        <f t="array" aca="1" ref="O283" ca="1">IF(OR(INDIRECT("MRN_"&amp;A283)="N/A",B283=0),"No","Yes")</f>
        <v>No</v>
      </c>
    </row>
    <row r="284" spans="1:15" x14ac:dyDescent="0.25">
      <c r="A284" s="22">
        <v>8</v>
      </c>
      <c r="B284" s="84">
        <f>'Chart 8'!R32</f>
        <v>0</v>
      </c>
      <c r="C284" s="84">
        <f>'Chart 8'!S32</f>
        <v>0</v>
      </c>
      <c r="D284" s="84">
        <f>'Chart 8'!T32</f>
        <v>0</v>
      </c>
      <c r="E284" s="84">
        <f>'Chart 8'!U32</f>
        <v>0</v>
      </c>
      <c r="F284" s="85">
        <f>'Chart 8'!V32</f>
        <v>0</v>
      </c>
      <c r="G284" s="117">
        <f>'Chart 8'!W32</f>
        <v>0</v>
      </c>
      <c r="H284" s="84">
        <f>'Chart 8'!X32</f>
        <v>0</v>
      </c>
      <c r="I284" s="84">
        <f>'Chart 8'!Y32</f>
        <v>0</v>
      </c>
      <c r="J284" s="84">
        <f>'Chart 8'!Z32</f>
        <v>0</v>
      </c>
      <c r="K284" s="2" cm="1">
        <f t="array" aca="1" ref="K284" ca="1">IF(B284=0,0,INDIRECT("MRN_"&amp;A284))</f>
        <v>0</v>
      </c>
      <c r="L284" s="2">
        <f t="shared" si="199"/>
        <v>0</v>
      </c>
      <c r="M284" s="2" t="str">
        <f t="shared" si="200"/>
        <v>No</v>
      </c>
      <c r="N284" s="2" t="str">
        <f t="shared" si="201"/>
        <v>No</v>
      </c>
      <c r="O284" s="2" t="str" cm="1">
        <f t="array" aca="1" ref="O284" ca="1">IF(OR(INDIRECT("MRN_"&amp;A284)="N/A",B284=0),"No","Yes")</f>
        <v>No</v>
      </c>
    </row>
    <row r="285" spans="1:15" x14ac:dyDescent="0.25">
      <c r="A285" s="22">
        <v>8</v>
      </c>
      <c r="B285" s="84">
        <f>'Chart 8'!R33</f>
        <v>0</v>
      </c>
      <c r="C285" s="84">
        <f>'Chart 8'!S33</f>
        <v>0</v>
      </c>
      <c r="D285" s="84">
        <f>'Chart 8'!T33</f>
        <v>0</v>
      </c>
      <c r="E285" s="84">
        <f>'Chart 8'!U33</f>
        <v>0</v>
      </c>
      <c r="F285" s="85">
        <f>'Chart 8'!V33</f>
        <v>0</v>
      </c>
      <c r="G285" s="117">
        <f>'Chart 8'!W33</f>
        <v>0</v>
      </c>
      <c r="H285" s="84">
        <f>'Chart 8'!X33</f>
        <v>0</v>
      </c>
      <c r="I285" s="84">
        <f>'Chart 8'!Y33</f>
        <v>0</v>
      </c>
      <c r="J285" s="84">
        <f>'Chart 8'!Z33</f>
        <v>0</v>
      </c>
      <c r="K285" s="2" cm="1">
        <f t="array" aca="1" ref="K285" ca="1">IF(B285=0,0,INDIRECT("MRN_"&amp;A285))</f>
        <v>0</v>
      </c>
      <c r="L285" s="2">
        <f t="shared" si="199"/>
        <v>0</v>
      </c>
      <c r="M285" s="2" t="str">
        <f t="shared" si="200"/>
        <v>No</v>
      </c>
      <c r="N285" s="2" t="str">
        <f t="shared" si="201"/>
        <v>No</v>
      </c>
      <c r="O285" s="2" t="str" cm="1">
        <f t="array" aca="1" ref="O285" ca="1">IF(OR(INDIRECT("MRN_"&amp;A285)="N/A",B285=0),"No","Yes")</f>
        <v>No</v>
      </c>
    </row>
    <row r="286" spans="1:15" x14ac:dyDescent="0.25">
      <c r="A286" s="22">
        <v>8</v>
      </c>
      <c r="B286" s="84">
        <f>'Chart 8'!R34</f>
        <v>0</v>
      </c>
      <c r="C286" s="84">
        <f>'Chart 8'!S34</f>
        <v>0</v>
      </c>
      <c r="D286" s="84">
        <f>'Chart 8'!T34</f>
        <v>0</v>
      </c>
      <c r="E286" s="84">
        <f>'Chart 8'!U34</f>
        <v>0</v>
      </c>
      <c r="F286" s="85">
        <f>'Chart 8'!V34</f>
        <v>0</v>
      </c>
      <c r="G286" s="117">
        <f>'Chart 8'!W34</f>
        <v>0</v>
      </c>
      <c r="H286" s="84">
        <f>'Chart 8'!X34</f>
        <v>0</v>
      </c>
      <c r="I286" s="84">
        <f>'Chart 8'!Y34</f>
        <v>0</v>
      </c>
      <c r="J286" s="84">
        <f>'Chart 8'!Z34</f>
        <v>0</v>
      </c>
      <c r="K286" s="2" cm="1">
        <f t="array" aca="1" ref="K286" ca="1">IF(B286=0,0,INDIRECT("MRN_"&amp;A286))</f>
        <v>0</v>
      </c>
      <c r="L286" s="2">
        <f t="shared" si="199"/>
        <v>0</v>
      </c>
      <c r="M286" s="2" t="str">
        <f t="shared" si="200"/>
        <v>No</v>
      </c>
      <c r="N286" s="2" t="str">
        <f t="shared" si="201"/>
        <v>No</v>
      </c>
      <c r="O286" s="2" t="str" cm="1">
        <f t="array" aca="1" ref="O286" ca="1">IF(OR(INDIRECT("MRN_"&amp;A286)="N/A",B286=0),"No","Yes")</f>
        <v>No</v>
      </c>
    </row>
    <row r="287" spans="1:15" x14ac:dyDescent="0.25">
      <c r="A287" s="22">
        <v>8</v>
      </c>
      <c r="B287" s="84">
        <f>'Chart 8'!R35</f>
        <v>0</v>
      </c>
      <c r="C287" s="84">
        <f>'Chart 8'!S35</f>
        <v>0</v>
      </c>
      <c r="D287" s="84">
        <f>'Chart 8'!T35</f>
        <v>0</v>
      </c>
      <c r="E287" s="84">
        <f>'Chart 8'!U35</f>
        <v>0</v>
      </c>
      <c r="F287" s="85">
        <f>'Chart 8'!V35</f>
        <v>0</v>
      </c>
      <c r="G287" s="117">
        <f>'Chart 8'!W35</f>
        <v>0</v>
      </c>
      <c r="H287" s="84">
        <f>'Chart 8'!X35</f>
        <v>0</v>
      </c>
      <c r="I287" s="84">
        <f>'Chart 8'!Y35</f>
        <v>0</v>
      </c>
      <c r="J287" s="84">
        <f>'Chart 8'!Z35</f>
        <v>0</v>
      </c>
      <c r="K287" s="2" cm="1">
        <f t="array" aca="1" ref="K287" ca="1">IF(B287=0,0,INDIRECT("MRN_"&amp;A287))</f>
        <v>0</v>
      </c>
      <c r="L287" s="2">
        <f t="shared" si="199"/>
        <v>0</v>
      </c>
      <c r="M287" s="2" t="str">
        <f t="shared" si="200"/>
        <v>No</v>
      </c>
      <c r="N287" s="2" t="str">
        <f t="shared" si="201"/>
        <v>No</v>
      </c>
      <c r="O287" s="2" t="str" cm="1">
        <f t="array" aca="1" ref="O287" ca="1">IF(OR(INDIRECT("MRN_"&amp;A287)="N/A",B287=0),"No","Yes")</f>
        <v>No</v>
      </c>
    </row>
    <row r="288" spans="1:15" x14ac:dyDescent="0.25">
      <c r="A288" s="22">
        <v>8</v>
      </c>
      <c r="B288" s="84">
        <f>'Chart 8'!R36</f>
        <v>0</v>
      </c>
      <c r="C288" s="84">
        <f>'Chart 8'!S36</f>
        <v>0</v>
      </c>
      <c r="D288" s="84">
        <f>'Chart 8'!T36</f>
        <v>0</v>
      </c>
      <c r="E288" s="84">
        <f>'Chart 8'!U36</f>
        <v>0</v>
      </c>
      <c r="F288" s="85">
        <f>'Chart 8'!V36</f>
        <v>0</v>
      </c>
      <c r="G288" s="117">
        <f>'Chart 8'!W36</f>
        <v>0</v>
      </c>
      <c r="H288" s="84">
        <f>'Chart 8'!X36</f>
        <v>0</v>
      </c>
      <c r="I288" s="84">
        <f>'Chart 8'!Y36</f>
        <v>0</v>
      </c>
      <c r="J288" s="84">
        <f>'Chart 8'!Z36</f>
        <v>0</v>
      </c>
      <c r="K288" s="2" cm="1">
        <f t="array" aca="1" ref="K288" ca="1">IF(B288=0,0,INDIRECT("MRN_"&amp;A288))</f>
        <v>0</v>
      </c>
      <c r="L288" s="2">
        <f t="shared" si="199"/>
        <v>0</v>
      </c>
      <c r="M288" s="2" t="str">
        <f t="shared" si="200"/>
        <v>No</v>
      </c>
      <c r="N288" s="2" t="str">
        <f t="shared" si="201"/>
        <v>No</v>
      </c>
      <c r="O288" s="2" t="str" cm="1">
        <f t="array" aca="1" ref="O288" ca="1">IF(OR(INDIRECT("MRN_"&amp;A288)="N/A",B288=0),"No","Yes")</f>
        <v>No</v>
      </c>
    </row>
    <row r="289" spans="1:15" x14ac:dyDescent="0.25">
      <c r="A289" s="22">
        <v>8</v>
      </c>
      <c r="B289" s="84">
        <f>'Chart 8'!R37</f>
        <v>0</v>
      </c>
      <c r="C289" s="84">
        <f>'Chart 8'!S37</f>
        <v>0</v>
      </c>
      <c r="D289" s="84">
        <f>'Chart 8'!T37</f>
        <v>0</v>
      </c>
      <c r="E289" s="84">
        <f>'Chart 8'!U37</f>
        <v>0</v>
      </c>
      <c r="F289" s="85">
        <f>'Chart 8'!V37</f>
        <v>0</v>
      </c>
      <c r="G289" s="117">
        <f>'Chart 8'!W37</f>
        <v>0</v>
      </c>
      <c r="H289" s="84">
        <f>'Chart 8'!X37</f>
        <v>0</v>
      </c>
      <c r="I289" s="84">
        <f>'Chart 8'!Y37</f>
        <v>0</v>
      </c>
      <c r="J289" s="84">
        <f>'Chart 8'!Z37</f>
        <v>0</v>
      </c>
      <c r="K289" s="2" cm="1">
        <f t="array" aca="1" ref="K289" ca="1">IF(B289=0,0,INDIRECT("MRN_"&amp;A289))</f>
        <v>0</v>
      </c>
      <c r="L289" s="2">
        <f t="shared" si="199"/>
        <v>0</v>
      </c>
      <c r="M289" s="2" t="str">
        <f t="shared" si="200"/>
        <v>No</v>
      </c>
      <c r="N289" s="2" t="str">
        <f t="shared" si="201"/>
        <v>No</v>
      </c>
      <c r="O289" s="2" t="str" cm="1">
        <f t="array" aca="1" ref="O289" ca="1">IF(OR(INDIRECT("MRN_"&amp;A289)="N/A",B289=0),"No","Yes")</f>
        <v>No</v>
      </c>
    </row>
    <row r="290" spans="1:15" x14ac:dyDescent="0.25">
      <c r="A290" s="22">
        <v>8</v>
      </c>
      <c r="B290" s="84">
        <f>'Chart 8'!R38</f>
        <v>0</v>
      </c>
      <c r="C290" s="84">
        <f>'Chart 8'!S38</f>
        <v>0</v>
      </c>
      <c r="D290" s="84">
        <f>'Chart 8'!T38</f>
        <v>0</v>
      </c>
      <c r="E290" s="84">
        <f>'Chart 8'!U38</f>
        <v>0</v>
      </c>
      <c r="F290" s="85">
        <f>'Chart 8'!V38</f>
        <v>0</v>
      </c>
      <c r="G290" s="117">
        <f>'Chart 8'!W38</f>
        <v>0</v>
      </c>
      <c r="H290" s="84">
        <f>'Chart 8'!X38</f>
        <v>0</v>
      </c>
      <c r="I290" s="84">
        <f>'Chart 8'!Y38</f>
        <v>0</v>
      </c>
      <c r="J290" s="84">
        <f>'Chart 8'!Z38</f>
        <v>0</v>
      </c>
      <c r="K290" s="2" cm="1">
        <f t="array" aca="1" ref="K290" ca="1">IF(B290=0,0,INDIRECT("MRN_"&amp;A290))</f>
        <v>0</v>
      </c>
      <c r="L290" s="2">
        <f t="shared" si="199"/>
        <v>0</v>
      </c>
      <c r="M290" s="2" t="str">
        <f t="shared" si="200"/>
        <v>No</v>
      </c>
      <c r="N290" s="2" t="str">
        <f t="shared" si="201"/>
        <v>No</v>
      </c>
      <c r="O290" s="2" t="str" cm="1">
        <f t="array" aca="1" ref="O290" ca="1">IF(OR(INDIRECT("MRN_"&amp;A290)="N/A",B290=0),"No","Yes")</f>
        <v>No</v>
      </c>
    </row>
    <row r="291" spans="1:15" x14ac:dyDescent="0.25">
      <c r="A291" s="22">
        <v>9</v>
      </c>
      <c r="B291" s="84">
        <f>'Chart 9'!R9</f>
        <v>0</v>
      </c>
      <c r="C291" s="84">
        <f>'Chart 9'!S9</f>
        <v>0</v>
      </c>
      <c r="D291" s="84">
        <f>'Chart 9'!T9</f>
        <v>0</v>
      </c>
      <c r="E291" s="84">
        <f>'Chart 9'!U9</f>
        <v>0</v>
      </c>
      <c r="F291" s="85">
        <f>'Chart 9'!V9</f>
        <v>0</v>
      </c>
      <c r="G291" s="117">
        <f>'Chart 9'!W9</f>
        <v>0</v>
      </c>
      <c r="H291" s="84">
        <f>'Chart 9'!X9</f>
        <v>0</v>
      </c>
      <c r="I291" s="84">
        <f>'Chart 9'!Y9</f>
        <v>0</v>
      </c>
      <c r="J291" s="84">
        <f>'Chart 9'!Z9</f>
        <v>0</v>
      </c>
      <c r="K291" s="2" cm="1">
        <f t="array" aca="1" ref="K291" ca="1">IF(B291=0,0,INDIRECT("MRN_"&amp;A291))</f>
        <v>0</v>
      </c>
      <c r="L291" s="2">
        <f t="shared" si="196"/>
        <v>0</v>
      </c>
      <c r="M291" s="2" t="str">
        <f t="shared" si="197"/>
        <v>No</v>
      </c>
      <c r="N291" s="2" t="str">
        <f t="shared" si="198"/>
        <v>No</v>
      </c>
      <c r="O291" s="2" t="str" cm="1">
        <f t="array" aca="1" ref="O291" ca="1">IF(OR(INDIRECT("MRN_"&amp;A291)="N/A",B291=0),"No","Yes")</f>
        <v>No</v>
      </c>
    </row>
    <row r="292" spans="1:15" x14ac:dyDescent="0.25">
      <c r="A292" s="22">
        <v>9</v>
      </c>
      <c r="B292" s="84">
        <f>'Chart 9'!R10</f>
        <v>0</v>
      </c>
      <c r="C292" s="84">
        <f>'Chart 9'!S10</f>
        <v>0</v>
      </c>
      <c r="D292" s="84">
        <f>'Chart 9'!T10</f>
        <v>0</v>
      </c>
      <c r="E292" s="84">
        <f>'Chart 9'!U10</f>
        <v>0</v>
      </c>
      <c r="F292" s="85">
        <f>'Chart 9'!V10</f>
        <v>0</v>
      </c>
      <c r="G292" s="117">
        <f>'Chart 9'!W10</f>
        <v>0</v>
      </c>
      <c r="H292" s="84">
        <f>'Chart 9'!X10</f>
        <v>0</v>
      </c>
      <c r="I292" s="84">
        <f>'Chart 9'!Y10</f>
        <v>0</v>
      </c>
      <c r="J292" s="84">
        <f>'Chart 9'!Z10</f>
        <v>0</v>
      </c>
      <c r="K292" s="2" cm="1">
        <f t="array" aca="1" ref="K292" ca="1">IF(B292=0,0,INDIRECT("MRN_"&amp;A292))</f>
        <v>0</v>
      </c>
      <c r="L292" s="2">
        <f t="shared" ref="L292:L320" si="202">IF(B292=0,0,"Client_"&amp;A292)</f>
        <v>0</v>
      </c>
      <c r="M292" s="2" t="str">
        <f t="shared" ref="M292:M320" si="203">IF(I292=0,"No","Yes")</f>
        <v>No</v>
      </c>
      <c r="N292" s="2" t="str">
        <f t="shared" ref="N292:N320" si="204">IF(H292=0,"No","Yes")</f>
        <v>No</v>
      </c>
      <c r="O292" s="2" t="str" cm="1">
        <f t="array" aca="1" ref="O292" ca="1">IF(OR(INDIRECT("MRN_"&amp;A292)="N/A",B292=0),"No","Yes")</f>
        <v>No</v>
      </c>
    </row>
    <row r="293" spans="1:15" x14ac:dyDescent="0.25">
      <c r="A293" s="22">
        <v>9</v>
      </c>
      <c r="B293" s="84">
        <f>'Chart 9'!R11</f>
        <v>0</v>
      </c>
      <c r="C293" s="84">
        <f>'Chart 9'!S11</f>
        <v>0</v>
      </c>
      <c r="D293" s="84">
        <f>'Chart 9'!T11</f>
        <v>0</v>
      </c>
      <c r="E293" s="84">
        <f>'Chart 9'!U11</f>
        <v>0</v>
      </c>
      <c r="F293" s="85">
        <f>'Chart 9'!V11</f>
        <v>0</v>
      </c>
      <c r="G293" s="117">
        <f>'Chart 9'!W11</f>
        <v>0</v>
      </c>
      <c r="H293" s="84">
        <f>'Chart 9'!X11</f>
        <v>0</v>
      </c>
      <c r="I293" s="84">
        <f>'Chart 9'!Y11</f>
        <v>0</v>
      </c>
      <c r="J293" s="84">
        <f>'Chart 9'!Z11</f>
        <v>0</v>
      </c>
      <c r="K293" s="2" cm="1">
        <f t="array" aca="1" ref="K293" ca="1">IF(B293=0,0,INDIRECT("MRN_"&amp;A293))</f>
        <v>0</v>
      </c>
      <c r="L293" s="2">
        <f t="shared" si="202"/>
        <v>0</v>
      </c>
      <c r="M293" s="2" t="str">
        <f t="shared" si="203"/>
        <v>No</v>
      </c>
      <c r="N293" s="2" t="str">
        <f t="shared" si="204"/>
        <v>No</v>
      </c>
      <c r="O293" s="2" t="str" cm="1">
        <f t="array" aca="1" ref="O293" ca="1">IF(OR(INDIRECT("MRN_"&amp;A293)="N/A",B293=0),"No","Yes")</f>
        <v>No</v>
      </c>
    </row>
    <row r="294" spans="1:15" x14ac:dyDescent="0.25">
      <c r="A294" s="22">
        <v>9</v>
      </c>
      <c r="B294" s="84">
        <f>'Chart 9'!R12</f>
        <v>0</v>
      </c>
      <c r="C294" s="84">
        <f>'Chart 9'!S12</f>
        <v>0</v>
      </c>
      <c r="D294" s="84">
        <f>'Chart 9'!T12</f>
        <v>0</v>
      </c>
      <c r="E294" s="84">
        <f>'Chart 9'!U12</f>
        <v>0</v>
      </c>
      <c r="F294" s="85">
        <f>'Chart 9'!V12</f>
        <v>0</v>
      </c>
      <c r="G294" s="117">
        <f>'Chart 9'!W12</f>
        <v>0</v>
      </c>
      <c r="H294" s="84">
        <f>'Chart 9'!X12</f>
        <v>0</v>
      </c>
      <c r="I294" s="84">
        <f>'Chart 9'!Y12</f>
        <v>0</v>
      </c>
      <c r="J294" s="84">
        <f>'Chart 9'!Z12</f>
        <v>0</v>
      </c>
      <c r="K294" s="2" cm="1">
        <f t="array" aca="1" ref="K294" ca="1">IF(B294=0,0,INDIRECT("MRN_"&amp;A294))</f>
        <v>0</v>
      </c>
      <c r="L294" s="2">
        <f t="shared" si="202"/>
        <v>0</v>
      </c>
      <c r="M294" s="2" t="str">
        <f t="shared" si="203"/>
        <v>No</v>
      </c>
      <c r="N294" s="2" t="str">
        <f t="shared" si="204"/>
        <v>No</v>
      </c>
      <c r="O294" s="2" t="str" cm="1">
        <f t="array" aca="1" ref="O294" ca="1">IF(OR(INDIRECT("MRN_"&amp;A294)="N/A",B294=0),"No","Yes")</f>
        <v>No</v>
      </c>
    </row>
    <row r="295" spans="1:15" x14ac:dyDescent="0.25">
      <c r="A295" s="22">
        <v>9</v>
      </c>
      <c r="B295" s="84">
        <f>'Chart 9'!R13</f>
        <v>0</v>
      </c>
      <c r="C295" s="84">
        <f>'Chart 9'!S13</f>
        <v>0</v>
      </c>
      <c r="D295" s="84">
        <f>'Chart 9'!T13</f>
        <v>0</v>
      </c>
      <c r="E295" s="84">
        <f>'Chart 9'!U13</f>
        <v>0</v>
      </c>
      <c r="F295" s="85">
        <f>'Chart 9'!V13</f>
        <v>0</v>
      </c>
      <c r="G295" s="117">
        <f>'Chart 9'!W13</f>
        <v>0</v>
      </c>
      <c r="H295" s="84">
        <f>'Chart 9'!X13</f>
        <v>0</v>
      </c>
      <c r="I295" s="84">
        <f>'Chart 9'!Y13</f>
        <v>0</v>
      </c>
      <c r="J295" s="84">
        <f>'Chart 9'!Z13</f>
        <v>0</v>
      </c>
      <c r="K295" s="2" cm="1">
        <f t="array" aca="1" ref="K295" ca="1">IF(B295=0,0,INDIRECT("MRN_"&amp;A295))</f>
        <v>0</v>
      </c>
      <c r="L295" s="2">
        <f t="shared" si="202"/>
        <v>0</v>
      </c>
      <c r="M295" s="2" t="str">
        <f t="shared" si="203"/>
        <v>No</v>
      </c>
      <c r="N295" s="2" t="str">
        <f t="shared" si="204"/>
        <v>No</v>
      </c>
      <c r="O295" s="2" t="str" cm="1">
        <f t="array" aca="1" ref="O295" ca="1">IF(OR(INDIRECT("MRN_"&amp;A295)="N/A",B295=0),"No","Yes")</f>
        <v>No</v>
      </c>
    </row>
    <row r="296" spans="1:15" x14ac:dyDescent="0.25">
      <c r="A296" s="22">
        <v>9</v>
      </c>
      <c r="B296" s="84">
        <f>'Chart 9'!R14</f>
        <v>0</v>
      </c>
      <c r="C296" s="84">
        <f>'Chart 9'!S14</f>
        <v>0</v>
      </c>
      <c r="D296" s="84">
        <f>'Chart 9'!T14</f>
        <v>0</v>
      </c>
      <c r="E296" s="84">
        <f>'Chart 9'!U14</f>
        <v>0</v>
      </c>
      <c r="F296" s="85">
        <f>'Chart 9'!V14</f>
        <v>0</v>
      </c>
      <c r="G296" s="117">
        <f>'Chart 9'!W14</f>
        <v>0</v>
      </c>
      <c r="H296" s="84">
        <f>'Chart 9'!X14</f>
        <v>0</v>
      </c>
      <c r="I296" s="84">
        <f>'Chart 9'!Y14</f>
        <v>0</v>
      </c>
      <c r="J296" s="84">
        <f>'Chart 9'!Z14</f>
        <v>0</v>
      </c>
      <c r="K296" s="2" cm="1">
        <f t="array" aca="1" ref="K296" ca="1">IF(B296=0,0,INDIRECT("MRN_"&amp;A296))</f>
        <v>0</v>
      </c>
      <c r="L296" s="2">
        <f t="shared" si="202"/>
        <v>0</v>
      </c>
      <c r="M296" s="2" t="str">
        <f t="shared" si="203"/>
        <v>No</v>
      </c>
      <c r="N296" s="2" t="str">
        <f t="shared" si="204"/>
        <v>No</v>
      </c>
      <c r="O296" s="2" t="str" cm="1">
        <f t="array" aca="1" ref="O296" ca="1">IF(OR(INDIRECT("MRN_"&amp;A296)="N/A",B296=0),"No","Yes")</f>
        <v>No</v>
      </c>
    </row>
    <row r="297" spans="1:15" x14ac:dyDescent="0.25">
      <c r="A297" s="22">
        <v>9</v>
      </c>
      <c r="B297" s="84">
        <f>'Chart 9'!R15</f>
        <v>0</v>
      </c>
      <c r="C297" s="84">
        <f>'Chart 9'!S15</f>
        <v>0</v>
      </c>
      <c r="D297" s="84">
        <f>'Chart 9'!T15</f>
        <v>0</v>
      </c>
      <c r="E297" s="84">
        <f>'Chart 9'!U15</f>
        <v>0</v>
      </c>
      <c r="F297" s="85">
        <f>'Chart 9'!V15</f>
        <v>0</v>
      </c>
      <c r="G297" s="117">
        <f>'Chart 9'!W15</f>
        <v>0</v>
      </c>
      <c r="H297" s="84">
        <f>'Chart 9'!X15</f>
        <v>0</v>
      </c>
      <c r="I297" s="84">
        <f>'Chart 9'!Y15</f>
        <v>0</v>
      </c>
      <c r="J297" s="84">
        <f>'Chart 9'!Z15</f>
        <v>0</v>
      </c>
      <c r="K297" s="2" cm="1">
        <f t="array" aca="1" ref="K297" ca="1">IF(B297=0,0,INDIRECT("MRN_"&amp;A297))</f>
        <v>0</v>
      </c>
      <c r="L297" s="2">
        <f t="shared" si="202"/>
        <v>0</v>
      </c>
      <c r="M297" s="2" t="str">
        <f t="shared" si="203"/>
        <v>No</v>
      </c>
      <c r="N297" s="2" t="str">
        <f t="shared" si="204"/>
        <v>No</v>
      </c>
      <c r="O297" s="2" t="str" cm="1">
        <f t="array" aca="1" ref="O297" ca="1">IF(OR(INDIRECT("MRN_"&amp;A297)="N/A",B297=0),"No","Yes")</f>
        <v>No</v>
      </c>
    </row>
    <row r="298" spans="1:15" x14ac:dyDescent="0.25">
      <c r="A298" s="22">
        <v>9</v>
      </c>
      <c r="B298" s="84">
        <f>'Chart 9'!R16</f>
        <v>0</v>
      </c>
      <c r="C298" s="84">
        <f>'Chart 9'!S16</f>
        <v>0</v>
      </c>
      <c r="D298" s="84">
        <f>'Chart 9'!T16</f>
        <v>0</v>
      </c>
      <c r="E298" s="84">
        <f>'Chart 9'!U16</f>
        <v>0</v>
      </c>
      <c r="F298" s="85">
        <f>'Chart 9'!V16</f>
        <v>0</v>
      </c>
      <c r="G298" s="117">
        <f>'Chart 9'!W16</f>
        <v>0</v>
      </c>
      <c r="H298" s="84">
        <f>'Chart 9'!X16</f>
        <v>0</v>
      </c>
      <c r="I298" s="84">
        <f>'Chart 9'!Y16</f>
        <v>0</v>
      </c>
      <c r="J298" s="84">
        <f>'Chart 9'!Z16</f>
        <v>0</v>
      </c>
      <c r="K298" s="2" cm="1">
        <f t="array" aca="1" ref="K298" ca="1">IF(B298=0,0,INDIRECT("MRN_"&amp;A298))</f>
        <v>0</v>
      </c>
      <c r="L298" s="2">
        <f t="shared" si="202"/>
        <v>0</v>
      </c>
      <c r="M298" s="2" t="str">
        <f t="shared" si="203"/>
        <v>No</v>
      </c>
      <c r="N298" s="2" t="str">
        <f t="shared" si="204"/>
        <v>No</v>
      </c>
      <c r="O298" s="2" t="str" cm="1">
        <f t="array" aca="1" ref="O298" ca="1">IF(OR(INDIRECT("MRN_"&amp;A298)="N/A",B298=0),"No","Yes")</f>
        <v>No</v>
      </c>
    </row>
    <row r="299" spans="1:15" x14ac:dyDescent="0.25">
      <c r="A299" s="22">
        <v>9</v>
      </c>
      <c r="B299" s="84">
        <f>'Chart 9'!R17</f>
        <v>0</v>
      </c>
      <c r="C299" s="84">
        <f>'Chart 9'!S17</f>
        <v>0</v>
      </c>
      <c r="D299" s="84">
        <f>'Chart 9'!T17</f>
        <v>0</v>
      </c>
      <c r="E299" s="84">
        <f>'Chart 9'!U17</f>
        <v>0</v>
      </c>
      <c r="F299" s="85">
        <f>'Chart 9'!V17</f>
        <v>0</v>
      </c>
      <c r="G299" s="117">
        <f>'Chart 9'!W17</f>
        <v>0</v>
      </c>
      <c r="H299" s="84">
        <f>'Chart 9'!X17</f>
        <v>0</v>
      </c>
      <c r="I299" s="84">
        <f>'Chart 9'!Y17</f>
        <v>0</v>
      </c>
      <c r="J299" s="84">
        <f>'Chart 9'!Z17</f>
        <v>0</v>
      </c>
      <c r="K299" s="2" cm="1">
        <f t="array" aca="1" ref="K299" ca="1">IF(B299=0,0,INDIRECT("MRN_"&amp;A299))</f>
        <v>0</v>
      </c>
      <c r="L299" s="2">
        <f t="shared" si="202"/>
        <v>0</v>
      </c>
      <c r="M299" s="2" t="str">
        <f t="shared" si="203"/>
        <v>No</v>
      </c>
      <c r="N299" s="2" t="str">
        <f t="shared" si="204"/>
        <v>No</v>
      </c>
      <c r="O299" s="2" t="str" cm="1">
        <f t="array" aca="1" ref="O299" ca="1">IF(OR(INDIRECT("MRN_"&amp;A299)="N/A",B299=0),"No","Yes")</f>
        <v>No</v>
      </c>
    </row>
    <row r="300" spans="1:15" x14ac:dyDescent="0.25">
      <c r="A300" s="22">
        <v>9</v>
      </c>
      <c r="B300" s="84">
        <f>'Chart 9'!R18</f>
        <v>0</v>
      </c>
      <c r="C300" s="84">
        <f>'Chart 9'!S18</f>
        <v>0</v>
      </c>
      <c r="D300" s="84">
        <f>'Chart 9'!T18</f>
        <v>0</v>
      </c>
      <c r="E300" s="84">
        <f>'Chart 9'!U18</f>
        <v>0</v>
      </c>
      <c r="F300" s="85">
        <f>'Chart 9'!V18</f>
        <v>0</v>
      </c>
      <c r="G300" s="117">
        <f>'Chart 9'!W18</f>
        <v>0</v>
      </c>
      <c r="H300" s="84">
        <f>'Chart 9'!X18</f>
        <v>0</v>
      </c>
      <c r="I300" s="84">
        <f>'Chart 9'!Y18</f>
        <v>0</v>
      </c>
      <c r="J300" s="84">
        <f>'Chart 9'!Z18</f>
        <v>0</v>
      </c>
      <c r="K300" s="2" cm="1">
        <f t="array" aca="1" ref="K300" ca="1">IF(B300=0,0,INDIRECT("MRN_"&amp;A300))</f>
        <v>0</v>
      </c>
      <c r="L300" s="2">
        <f t="shared" si="202"/>
        <v>0</v>
      </c>
      <c r="M300" s="2" t="str">
        <f t="shared" si="203"/>
        <v>No</v>
      </c>
      <c r="N300" s="2" t="str">
        <f t="shared" si="204"/>
        <v>No</v>
      </c>
      <c r="O300" s="2" t="str" cm="1">
        <f t="array" aca="1" ref="O300" ca="1">IF(OR(INDIRECT("MRN_"&amp;A300)="N/A",B300=0),"No","Yes")</f>
        <v>No</v>
      </c>
    </row>
    <row r="301" spans="1:15" x14ac:dyDescent="0.25">
      <c r="A301" s="22">
        <v>9</v>
      </c>
      <c r="B301" s="84">
        <f>'Chart 9'!R19</f>
        <v>0</v>
      </c>
      <c r="C301" s="84">
        <f>'Chart 9'!S19</f>
        <v>0</v>
      </c>
      <c r="D301" s="84">
        <f>'Chart 9'!T19</f>
        <v>0</v>
      </c>
      <c r="E301" s="84">
        <f>'Chart 9'!U19</f>
        <v>0</v>
      </c>
      <c r="F301" s="85">
        <f>'Chart 9'!V19</f>
        <v>0</v>
      </c>
      <c r="G301" s="117">
        <f>'Chart 9'!W19</f>
        <v>0</v>
      </c>
      <c r="H301" s="84">
        <f>'Chart 9'!X19</f>
        <v>0</v>
      </c>
      <c r="I301" s="84">
        <f>'Chart 9'!Y19</f>
        <v>0</v>
      </c>
      <c r="J301" s="84">
        <f>'Chart 9'!Z19</f>
        <v>0</v>
      </c>
      <c r="K301" s="2" cm="1">
        <f t="array" aca="1" ref="K301" ca="1">IF(B301=0,0,INDIRECT("MRN_"&amp;A301))</f>
        <v>0</v>
      </c>
      <c r="L301" s="2">
        <f t="shared" si="202"/>
        <v>0</v>
      </c>
      <c r="M301" s="2" t="str">
        <f t="shared" si="203"/>
        <v>No</v>
      </c>
      <c r="N301" s="2" t="str">
        <f t="shared" si="204"/>
        <v>No</v>
      </c>
      <c r="O301" s="2" t="str" cm="1">
        <f t="array" aca="1" ref="O301" ca="1">IF(OR(INDIRECT("MRN_"&amp;A301)="N/A",B301=0),"No","Yes")</f>
        <v>No</v>
      </c>
    </row>
    <row r="302" spans="1:15" x14ac:dyDescent="0.25">
      <c r="A302" s="22">
        <v>9</v>
      </c>
      <c r="B302" s="84">
        <f>'Chart 9'!R20</f>
        <v>0</v>
      </c>
      <c r="C302" s="84">
        <f>'Chart 9'!S20</f>
        <v>0</v>
      </c>
      <c r="D302" s="84">
        <f>'Chart 9'!T20</f>
        <v>0</v>
      </c>
      <c r="E302" s="84">
        <f>'Chart 9'!U20</f>
        <v>0</v>
      </c>
      <c r="F302" s="85">
        <f>'Chart 9'!V20</f>
        <v>0</v>
      </c>
      <c r="G302" s="117">
        <f>'Chart 9'!W20</f>
        <v>0</v>
      </c>
      <c r="H302" s="84">
        <f>'Chart 9'!X20</f>
        <v>0</v>
      </c>
      <c r="I302" s="84">
        <f>'Chart 9'!Y20</f>
        <v>0</v>
      </c>
      <c r="J302" s="84">
        <f>'Chart 9'!Z20</f>
        <v>0</v>
      </c>
      <c r="K302" s="2" cm="1">
        <f t="array" aca="1" ref="K302" ca="1">IF(B302=0,0,INDIRECT("MRN_"&amp;A302))</f>
        <v>0</v>
      </c>
      <c r="L302" s="2">
        <f t="shared" si="202"/>
        <v>0</v>
      </c>
      <c r="M302" s="2" t="str">
        <f t="shared" si="203"/>
        <v>No</v>
      </c>
      <c r="N302" s="2" t="str">
        <f t="shared" si="204"/>
        <v>No</v>
      </c>
      <c r="O302" s="2" t="str" cm="1">
        <f t="array" aca="1" ref="O302" ca="1">IF(OR(INDIRECT("MRN_"&amp;A302)="N/A",B302=0),"No","Yes")</f>
        <v>No</v>
      </c>
    </row>
    <row r="303" spans="1:15" x14ac:dyDescent="0.25">
      <c r="A303" s="22">
        <v>9</v>
      </c>
      <c r="B303" s="84">
        <f>'Chart 9'!R21</f>
        <v>0</v>
      </c>
      <c r="C303" s="84">
        <f>'Chart 9'!S21</f>
        <v>0</v>
      </c>
      <c r="D303" s="84">
        <f>'Chart 9'!T21</f>
        <v>0</v>
      </c>
      <c r="E303" s="84">
        <f>'Chart 9'!U21</f>
        <v>0</v>
      </c>
      <c r="F303" s="85">
        <f>'Chart 9'!V21</f>
        <v>0</v>
      </c>
      <c r="G303" s="117">
        <f>'Chart 9'!W21</f>
        <v>0</v>
      </c>
      <c r="H303" s="84">
        <f>'Chart 9'!X21</f>
        <v>0</v>
      </c>
      <c r="I303" s="84">
        <f>'Chart 9'!Y21</f>
        <v>0</v>
      </c>
      <c r="J303" s="84">
        <f>'Chart 9'!Z21</f>
        <v>0</v>
      </c>
      <c r="K303" s="2" cm="1">
        <f t="array" aca="1" ref="K303" ca="1">IF(B303=0,0,INDIRECT("MRN_"&amp;A303))</f>
        <v>0</v>
      </c>
      <c r="L303" s="2">
        <f t="shared" si="202"/>
        <v>0</v>
      </c>
      <c r="M303" s="2" t="str">
        <f t="shared" si="203"/>
        <v>No</v>
      </c>
      <c r="N303" s="2" t="str">
        <f t="shared" si="204"/>
        <v>No</v>
      </c>
      <c r="O303" s="2" t="str" cm="1">
        <f t="array" aca="1" ref="O303" ca="1">IF(OR(INDIRECT("MRN_"&amp;A303)="N/A",B303=0),"No","Yes")</f>
        <v>No</v>
      </c>
    </row>
    <row r="304" spans="1:15" x14ac:dyDescent="0.25">
      <c r="A304" s="22">
        <v>9</v>
      </c>
      <c r="B304" s="84">
        <f>'Chart 9'!R22</f>
        <v>0</v>
      </c>
      <c r="C304" s="84">
        <f>'Chart 9'!S22</f>
        <v>0</v>
      </c>
      <c r="D304" s="84">
        <f>'Chart 9'!T22</f>
        <v>0</v>
      </c>
      <c r="E304" s="84">
        <f>'Chart 9'!U22</f>
        <v>0</v>
      </c>
      <c r="F304" s="85">
        <f>'Chart 9'!V22</f>
        <v>0</v>
      </c>
      <c r="G304" s="117">
        <f>'Chart 9'!W22</f>
        <v>0</v>
      </c>
      <c r="H304" s="84">
        <f>'Chart 9'!X22</f>
        <v>0</v>
      </c>
      <c r="I304" s="84">
        <f>'Chart 9'!Y22</f>
        <v>0</v>
      </c>
      <c r="J304" s="84">
        <f>'Chart 9'!Z22</f>
        <v>0</v>
      </c>
      <c r="K304" s="2" cm="1">
        <f t="array" aca="1" ref="K304" ca="1">IF(B304=0,0,INDIRECT("MRN_"&amp;A304))</f>
        <v>0</v>
      </c>
      <c r="L304" s="2">
        <f t="shared" si="202"/>
        <v>0</v>
      </c>
      <c r="M304" s="2" t="str">
        <f t="shared" si="203"/>
        <v>No</v>
      </c>
      <c r="N304" s="2" t="str">
        <f t="shared" si="204"/>
        <v>No</v>
      </c>
      <c r="O304" s="2" t="str" cm="1">
        <f t="array" aca="1" ref="O304" ca="1">IF(OR(INDIRECT("MRN_"&amp;A304)="N/A",B304=0),"No","Yes")</f>
        <v>No</v>
      </c>
    </row>
    <row r="305" spans="1:15" x14ac:dyDescent="0.25">
      <c r="A305" s="22">
        <v>9</v>
      </c>
      <c r="B305" s="84">
        <f>'Chart 9'!R23</f>
        <v>0</v>
      </c>
      <c r="C305" s="84">
        <f>'Chart 9'!S23</f>
        <v>0</v>
      </c>
      <c r="D305" s="84">
        <f>'Chart 9'!T23</f>
        <v>0</v>
      </c>
      <c r="E305" s="84">
        <f>'Chart 9'!U23</f>
        <v>0</v>
      </c>
      <c r="F305" s="85">
        <f>'Chart 9'!V23</f>
        <v>0</v>
      </c>
      <c r="G305" s="117">
        <f>'Chart 9'!W23</f>
        <v>0</v>
      </c>
      <c r="H305" s="84">
        <f>'Chart 9'!X23</f>
        <v>0</v>
      </c>
      <c r="I305" s="84">
        <f>'Chart 9'!Y23</f>
        <v>0</v>
      </c>
      <c r="J305" s="84">
        <f>'Chart 9'!Z23</f>
        <v>0</v>
      </c>
      <c r="K305" s="2" cm="1">
        <f t="array" aca="1" ref="K305" ca="1">IF(B305=0,0,INDIRECT("MRN_"&amp;A305))</f>
        <v>0</v>
      </c>
      <c r="L305" s="2">
        <f t="shared" si="202"/>
        <v>0</v>
      </c>
      <c r="M305" s="2" t="str">
        <f t="shared" si="203"/>
        <v>No</v>
      </c>
      <c r="N305" s="2" t="str">
        <f t="shared" si="204"/>
        <v>No</v>
      </c>
      <c r="O305" s="2" t="str" cm="1">
        <f t="array" aca="1" ref="O305" ca="1">IF(OR(INDIRECT("MRN_"&amp;A305)="N/A",B305=0),"No","Yes")</f>
        <v>No</v>
      </c>
    </row>
    <row r="306" spans="1:15" x14ac:dyDescent="0.25">
      <c r="A306" s="22">
        <v>9</v>
      </c>
      <c r="B306" s="84">
        <f>'Chart 9'!R24</f>
        <v>0</v>
      </c>
      <c r="C306" s="84">
        <f>'Chart 9'!S24</f>
        <v>0</v>
      </c>
      <c r="D306" s="84">
        <f>'Chart 9'!T24</f>
        <v>0</v>
      </c>
      <c r="E306" s="84">
        <f>'Chart 9'!U24</f>
        <v>0</v>
      </c>
      <c r="F306" s="85">
        <f>'Chart 9'!V24</f>
        <v>0</v>
      </c>
      <c r="G306" s="117">
        <f>'Chart 9'!W24</f>
        <v>0</v>
      </c>
      <c r="H306" s="84">
        <f>'Chart 9'!X24</f>
        <v>0</v>
      </c>
      <c r="I306" s="84">
        <f>'Chart 9'!Y24</f>
        <v>0</v>
      </c>
      <c r="J306" s="84">
        <f>'Chart 9'!Z24</f>
        <v>0</v>
      </c>
      <c r="K306" s="2" cm="1">
        <f t="array" aca="1" ref="K306" ca="1">IF(B306=0,0,INDIRECT("MRN_"&amp;A306))</f>
        <v>0</v>
      </c>
      <c r="L306" s="2">
        <f t="shared" si="202"/>
        <v>0</v>
      </c>
      <c r="M306" s="2" t="str">
        <f t="shared" si="203"/>
        <v>No</v>
      </c>
      <c r="N306" s="2" t="str">
        <f t="shared" si="204"/>
        <v>No</v>
      </c>
      <c r="O306" s="2" t="str" cm="1">
        <f t="array" aca="1" ref="O306" ca="1">IF(OR(INDIRECT("MRN_"&amp;A306)="N/A",B306=0),"No","Yes")</f>
        <v>No</v>
      </c>
    </row>
    <row r="307" spans="1:15" x14ac:dyDescent="0.25">
      <c r="A307" s="22">
        <v>9</v>
      </c>
      <c r="B307" s="84">
        <f>'Chart 9'!R25</f>
        <v>0</v>
      </c>
      <c r="C307" s="84">
        <f>'Chart 9'!S25</f>
        <v>0</v>
      </c>
      <c r="D307" s="84">
        <f>'Chart 9'!T25</f>
        <v>0</v>
      </c>
      <c r="E307" s="84">
        <f>'Chart 9'!U25</f>
        <v>0</v>
      </c>
      <c r="F307" s="85">
        <f>'Chart 9'!V25</f>
        <v>0</v>
      </c>
      <c r="G307" s="117">
        <f>'Chart 9'!W25</f>
        <v>0</v>
      </c>
      <c r="H307" s="84">
        <f>'Chart 9'!X25</f>
        <v>0</v>
      </c>
      <c r="I307" s="84">
        <f>'Chart 9'!Y25</f>
        <v>0</v>
      </c>
      <c r="J307" s="84">
        <f>'Chart 9'!Z25</f>
        <v>0</v>
      </c>
      <c r="K307" s="2" cm="1">
        <f t="array" aca="1" ref="K307" ca="1">IF(B307=0,0,INDIRECT("MRN_"&amp;A307))</f>
        <v>0</v>
      </c>
      <c r="L307" s="2">
        <f t="shared" si="202"/>
        <v>0</v>
      </c>
      <c r="M307" s="2" t="str">
        <f t="shared" si="203"/>
        <v>No</v>
      </c>
      <c r="N307" s="2" t="str">
        <f t="shared" si="204"/>
        <v>No</v>
      </c>
      <c r="O307" s="2" t="str" cm="1">
        <f t="array" aca="1" ref="O307" ca="1">IF(OR(INDIRECT("MRN_"&amp;A307)="N/A",B307=0),"No","Yes")</f>
        <v>No</v>
      </c>
    </row>
    <row r="308" spans="1:15" x14ac:dyDescent="0.25">
      <c r="A308" s="22">
        <v>9</v>
      </c>
      <c r="B308" s="84">
        <f>'Chart 9'!R26</f>
        <v>0</v>
      </c>
      <c r="C308" s="84">
        <f>'Chart 9'!S26</f>
        <v>0</v>
      </c>
      <c r="D308" s="84">
        <f>'Chart 9'!T26</f>
        <v>0</v>
      </c>
      <c r="E308" s="84">
        <f>'Chart 9'!U26</f>
        <v>0</v>
      </c>
      <c r="F308" s="85">
        <f>'Chart 9'!V26</f>
        <v>0</v>
      </c>
      <c r="G308" s="117">
        <f>'Chart 9'!W26</f>
        <v>0</v>
      </c>
      <c r="H308" s="84">
        <f>'Chart 9'!X26</f>
        <v>0</v>
      </c>
      <c r="I308" s="84">
        <f>'Chart 9'!Y26</f>
        <v>0</v>
      </c>
      <c r="J308" s="84">
        <f>'Chart 9'!Z26</f>
        <v>0</v>
      </c>
      <c r="K308" s="2" cm="1">
        <f t="array" aca="1" ref="K308" ca="1">IF(B308=0,0,INDIRECT("MRN_"&amp;A308))</f>
        <v>0</v>
      </c>
      <c r="L308" s="2">
        <f t="shared" si="202"/>
        <v>0</v>
      </c>
      <c r="M308" s="2" t="str">
        <f t="shared" si="203"/>
        <v>No</v>
      </c>
      <c r="N308" s="2" t="str">
        <f t="shared" si="204"/>
        <v>No</v>
      </c>
      <c r="O308" s="2" t="str" cm="1">
        <f t="array" aca="1" ref="O308" ca="1">IF(OR(INDIRECT("MRN_"&amp;A308)="N/A",B308=0),"No","Yes")</f>
        <v>No</v>
      </c>
    </row>
    <row r="309" spans="1:15" x14ac:dyDescent="0.25">
      <c r="A309" s="22">
        <v>9</v>
      </c>
      <c r="B309" s="84">
        <f>'Chart 9'!R27</f>
        <v>0</v>
      </c>
      <c r="C309" s="84">
        <f>'Chart 9'!S27</f>
        <v>0</v>
      </c>
      <c r="D309" s="84">
        <f>'Chart 9'!T27</f>
        <v>0</v>
      </c>
      <c r="E309" s="84">
        <f>'Chart 9'!U27</f>
        <v>0</v>
      </c>
      <c r="F309" s="85">
        <f>'Chart 9'!V27</f>
        <v>0</v>
      </c>
      <c r="G309" s="117">
        <f>'Chart 9'!W27</f>
        <v>0</v>
      </c>
      <c r="H309" s="84">
        <f>'Chart 9'!X27</f>
        <v>0</v>
      </c>
      <c r="I309" s="84">
        <f>'Chart 9'!Y27</f>
        <v>0</v>
      </c>
      <c r="J309" s="84">
        <f>'Chart 9'!Z27</f>
        <v>0</v>
      </c>
      <c r="K309" s="2" cm="1">
        <f t="array" aca="1" ref="K309" ca="1">IF(B309=0,0,INDIRECT("MRN_"&amp;A309))</f>
        <v>0</v>
      </c>
      <c r="L309" s="2">
        <f t="shared" si="202"/>
        <v>0</v>
      </c>
      <c r="M309" s="2" t="str">
        <f t="shared" si="203"/>
        <v>No</v>
      </c>
      <c r="N309" s="2" t="str">
        <f t="shared" si="204"/>
        <v>No</v>
      </c>
      <c r="O309" s="2" t="str" cm="1">
        <f t="array" aca="1" ref="O309" ca="1">IF(OR(INDIRECT("MRN_"&amp;A309)="N/A",B309=0),"No","Yes")</f>
        <v>No</v>
      </c>
    </row>
    <row r="310" spans="1:15" x14ac:dyDescent="0.25">
      <c r="A310" s="22">
        <v>9</v>
      </c>
      <c r="B310" s="84">
        <f>'Chart 9'!R28</f>
        <v>0</v>
      </c>
      <c r="C310" s="84">
        <f>'Chart 9'!S28</f>
        <v>0</v>
      </c>
      <c r="D310" s="84">
        <f>'Chart 9'!T28</f>
        <v>0</v>
      </c>
      <c r="E310" s="84">
        <f>'Chart 9'!U28</f>
        <v>0</v>
      </c>
      <c r="F310" s="85">
        <f>'Chart 9'!V28</f>
        <v>0</v>
      </c>
      <c r="G310" s="117">
        <f>'Chart 9'!W28</f>
        <v>0</v>
      </c>
      <c r="H310" s="84">
        <f>'Chart 9'!X28</f>
        <v>0</v>
      </c>
      <c r="I310" s="84">
        <f>'Chart 9'!Y28</f>
        <v>0</v>
      </c>
      <c r="J310" s="84">
        <f>'Chart 9'!Z28</f>
        <v>0</v>
      </c>
      <c r="K310" s="2" cm="1">
        <f t="array" aca="1" ref="K310" ca="1">IF(B310=0,0,INDIRECT("MRN_"&amp;A310))</f>
        <v>0</v>
      </c>
      <c r="L310" s="2">
        <f t="shared" si="202"/>
        <v>0</v>
      </c>
      <c r="M310" s="2" t="str">
        <f t="shared" si="203"/>
        <v>No</v>
      </c>
      <c r="N310" s="2" t="str">
        <f t="shared" si="204"/>
        <v>No</v>
      </c>
      <c r="O310" s="2" t="str" cm="1">
        <f t="array" aca="1" ref="O310" ca="1">IF(OR(INDIRECT("MRN_"&amp;A310)="N/A",B310=0),"No","Yes")</f>
        <v>No</v>
      </c>
    </row>
    <row r="311" spans="1:15" x14ac:dyDescent="0.25">
      <c r="A311" s="22">
        <v>9</v>
      </c>
      <c r="B311" s="84">
        <f>'Chart 9'!R29</f>
        <v>0</v>
      </c>
      <c r="C311" s="84">
        <f>'Chart 9'!S29</f>
        <v>0</v>
      </c>
      <c r="D311" s="84">
        <f>'Chart 9'!T29</f>
        <v>0</v>
      </c>
      <c r="E311" s="84">
        <f>'Chart 9'!U29</f>
        <v>0</v>
      </c>
      <c r="F311" s="85">
        <f>'Chart 9'!V29</f>
        <v>0</v>
      </c>
      <c r="G311" s="117">
        <f>'Chart 9'!W29</f>
        <v>0</v>
      </c>
      <c r="H311" s="84">
        <f>'Chart 9'!X29</f>
        <v>0</v>
      </c>
      <c r="I311" s="84">
        <f>'Chart 9'!Y29</f>
        <v>0</v>
      </c>
      <c r="J311" s="84">
        <f>'Chart 9'!Z29</f>
        <v>0</v>
      </c>
      <c r="K311" s="2" cm="1">
        <f t="array" aca="1" ref="K311" ca="1">IF(B311=0,0,INDIRECT("MRN_"&amp;A311))</f>
        <v>0</v>
      </c>
      <c r="L311" s="2">
        <f t="shared" si="202"/>
        <v>0</v>
      </c>
      <c r="M311" s="2" t="str">
        <f t="shared" si="203"/>
        <v>No</v>
      </c>
      <c r="N311" s="2" t="str">
        <f t="shared" si="204"/>
        <v>No</v>
      </c>
      <c r="O311" s="2" t="str" cm="1">
        <f t="array" aca="1" ref="O311" ca="1">IF(OR(INDIRECT("MRN_"&amp;A311)="N/A",B311=0),"No","Yes")</f>
        <v>No</v>
      </c>
    </row>
    <row r="312" spans="1:15" x14ac:dyDescent="0.25">
      <c r="A312" s="22">
        <v>9</v>
      </c>
      <c r="B312" s="84">
        <f>'Chart 9'!R30</f>
        <v>0</v>
      </c>
      <c r="C312" s="84">
        <f>'Chart 9'!S30</f>
        <v>0</v>
      </c>
      <c r="D312" s="84">
        <f>'Chart 9'!T30</f>
        <v>0</v>
      </c>
      <c r="E312" s="84">
        <f>'Chart 9'!U30</f>
        <v>0</v>
      </c>
      <c r="F312" s="85">
        <f>'Chart 9'!V30</f>
        <v>0</v>
      </c>
      <c r="G312" s="117">
        <f>'Chart 9'!W30</f>
        <v>0</v>
      </c>
      <c r="H312" s="84">
        <f>'Chart 9'!X30</f>
        <v>0</v>
      </c>
      <c r="I312" s="84">
        <f>'Chart 9'!Y30</f>
        <v>0</v>
      </c>
      <c r="J312" s="84">
        <f>'Chart 9'!Z30</f>
        <v>0</v>
      </c>
      <c r="K312" s="2" cm="1">
        <f t="array" aca="1" ref="K312" ca="1">IF(B312=0,0,INDIRECT("MRN_"&amp;A312))</f>
        <v>0</v>
      </c>
      <c r="L312" s="2">
        <f t="shared" si="202"/>
        <v>0</v>
      </c>
      <c r="M312" s="2" t="str">
        <f t="shared" si="203"/>
        <v>No</v>
      </c>
      <c r="N312" s="2" t="str">
        <f t="shared" si="204"/>
        <v>No</v>
      </c>
      <c r="O312" s="2" t="str" cm="1">
        <f t="array" aca="1" ref="O312" ca="1">IF(OR(INDIRECT("MRN_"&amp;A312)="N/A",B312=0),"No","Yes")</f>
        <v>No</v>
      </c>
    </row>
    <row r="313" spans="1:15" x14ac:dyDescent="0.25">
      <c r="A313" s="22">
        <v>9</v>
      </c>
      <c r="B313" s="84">
        <f>'Chart 9'!R31</f>
        <v>0</v>
      </c>
      <c r="C313" s="84">
        <f>'Chart 9'!S31</f>
        <v>0</v>
      </c>
      <c r="D313" s="84">
        <f>'Chart 9'!T31</f>
        <v>0</v>
      </c>
      <c r="E313" s="84">
        <f>'Chart 9'!U31</f>
        <v>0</v>
      </c>
      <c r="F313" s="85">
        <f>'Chart 9'!V31</f>
        <v>0</v>
      </c>
      <c r="G313" s="117">
        <f>'Chart 9'!W31</f>
        <v>0</v>
      </c>
      <c r="H313" s="84">
        <f>'Chart 9'!X31</f>
        <v>0</v>
      </c>
      <c r="I313" s="84">
        <f>'Chart 9'!Y31</f>
        <v>0</v>
      </c>
      <c r="J313" s="84">
        <f>'Chart 9'!Z31</f>
        <v>0</v>
      </c>
      <c r="K313" s="2" cm="1">
        <f t="array" aca="1" ref="K313" ca="1">IF(B313=0,0,INDIRECT("MRN_"&amp;A313))</f>
        <v>0</v>
      </c>
      <c r="L313" s="2">
        <f t="shared" si="202"/>
        <v>0</v>
      </c>
      <c r="M313" s="2" t="str">
        <f t="shared" si="203"/>
        <v>No</v>
      </c>
      <c r="N313" s="2" t="str">
        <f t="shared" si="204"/>
        <v>No</v>
      </c>
      <c r="O313" s="2" t="str" cm="1">
        <f t="array" aca="1" ref="O313" ca="1">IF(OR(INDIRECT("MRN_"&amp;A313)="N/A",B313=0),"No","Yes")</f>
        <v>No</v>
      </c>
    </row>
    <row r="314" spans="1:15" x14ac:dyDescent="0.25">
      <c r="A314" s="22">
        <v>9</v>
      </c>
      <c r="B314" s="84">
        <f>'Chart 9'!R32</f>
        <v>0</v>
      </c>
      <c r="C314" s="84">
        <f>'Chart 9'!S32</f>
        <v>0</v>
      </c>
      <c r="D314" s="84">
        <f>'Chart 9'!T32</f>
        <v>0</v>
      </c>
      <c r="E314" s="84">
        <f>'Chart 9'!U32</f>
        <v>0</v>
      </c>
      <c r="F314" s="85">
        <f>'Chart 9'!V32</f>
        <v>0</v>
      </c>
      <c r="G314" s="117">
        <f>'Chart 9'!W32</f>
        <v>0</v>
      </c>
      <c r="H314" s="84">
        <f>'Chart 9'!X32</f>
        <v>0</v>
      </c>
      <c r="I314" s="84">
        <f>'Chart 9'!Y32</f>
        <v>0</v>
      </c>
      <c r="J314" s="84">
        <f>'Chart 9'!Z32</f>
        <v>0</v>
      </c>
      <c r="K314" s="2" cm="1">
        <f t="array" aca="1" ref="K314" ca="1">IF(B314=0,0,INDIRECT("MRN_"&amp;A314))</f>
        <v>0</v>
      </c>
      <c r="L314" s="2">
        <f t="shared" si="202"/>
        <v>0</v>
      </c>
      <c r="M314" s="2" t="str">
        <f t="shared" si="203"/>
        <v>No</v>
      </c>
      <c r="N314" s="2" t="str">
        <f t="shared" si="204"/>
        <v>No</v>
      </c>
      <c r="O314" s="2" t="str" cm="1">
        <f t="array" aca="1" ref="O314" ca="1">IF(OR(INDIRECT("MRN_"&amp;A314)="N/A",B314=0),"No","Yes")</f>
        <v>No</v>
      </c>
    </row>
    <row r="315" spans="1:15" x14ac:dyDescent="0.25">
      <c r="A315" s="22">
        <v>9</v>
      </c>
      <c r="B315" s="84">
        <f>'Chart 9'!R33</f>
        <v>0</v>
      </c>
      <c r="C315" s="84">
        <f>'Chart 9'!S33</f>
        <v>0</v>
      </c>
      <c r="D315" s="84">
        <f>'Chart 9'!T33</f>
        <v>0</v>
      </c>
      <c r="E315" s="84">
        <f>'Chart 9'!U33</f>
        <v>0</v>
      </c>
      <c r="F315" s="85">
        <f>'Chart 9'!V33</f>
        <v>0</v>
      </c>
      <c r="G315" s="117">
        <f>'Chart 9'!W33</f>
        <v>0</v>
      </c>
      <c r="H315" s="84">
        <f>'Chart 9'!X33</f>
        <v>0</v>
      </c>
      <c r="I315" s="84">
        <f>'Chart 9'!Y33</f>
        <v>0</v>
      </c>
      <c r="J315" s="84">
        <f>'Chart 9'!Z33</f>
        <v>0</v>
      </c>
      <c r="K315" s="2" cm="1">
        <f t="array" aca="1" ref="K315" ca="1">IF(B315=0,0,INDIRECT("MRN_"&amp;A315))</f>
        <v>0</v>
      </c>
      <c r="L315" s="2">
        <f t="shared" si="202"/>
        <v>0</v>
      </c>
      <c r="M315" s="2" t="str">
        <f t="shared" si="203"/>
        <v>No</v>
      </c>
      <c r="N315" s="2" t="str">
        <f t="shared" si="204"/>
        <v>No</v>
      </c>
      <c r="O315" s="2" t="str" cm="1">
        <f t="array" aca="1" ref="O315" ca="1">IF(OR(INDIRECT("MRN_"&amp;A315)="N/A",B315=0),"No","Yes")</f>
        <v>No</v>
      </c>
    </row>
    <row r="316" spans="1:15" x14ac:dyDescent="0.25">
      <c r="A316" s="22">
        <v>9</v>
      </c>
      <c r="B316" s="84">
        <f>'Chart 9'!R34</f>
        <v>0</v>
      </c>
      <c r="C316" s="84">
        <f>'Chart 9'!S34</f>
        <v>0</v>
      </c>
      <c r="D316" s="84">
        <f>'Chart 9'!T34</f>
        <v>0</v>
      </c>
      <c r="E316" s="84">
        <f>'Chart 9'!U34</f>
        <v>0</v>
      </c>
      <c r="F316" s="85">
        <f>'Chart 9'!V34</f>
        <v>0</v>
      </c>
      <c r="G316" s="117">
        <f>'Chart 9'!W34</f>
        <v>0</v>
      </c>
      <c r="H316" s="84">
        <f>'Chart 9'!X34</f>
        <v>0</v>
      </c>
      <c r="I316" s="84">
        <f>'Chart 9'!Y34</f>
        <v>0</v>
      </c>
      <c r="J316" s="84">
        <f>'Chart 9'!Z34</f>
        <v>0</v>
      </c>
      <c r="K316" s="2" cm="1">
        <f t="array" aca="1" ref="K316" ca="1">IF(B316=0,0,INDIRECT("MRN_"&amp;A316))</f>
        <v>0</v>
      </c>
      <c r="L316" s="2">
        <f t="shared" si="202"/>
        <v>0</v>
      </c>
      <c r="M316" s="2" t="str">
        <f t="shared" si="203"/>
        <v>No</v>
      </c>
      <c r="N316" s="2" t="str">
        <f t="shared" si="204"/>
        <v>No</v>
      </c>
      <c r="O316" s="2" t="str" cm="1">
        <f t="array" aca="1" ref="O316" ca="1">IF(OR(INDIRECT("MRN_"&amp;A316)="N/A",B316=0),"No","Yes")</f>
        <v>No</v>
      </c>
    </row>
    <row r="317" spans="1:15" x14ac:dyDescent="0.25">
      <c r="A317" s="22">
        <v>9</v>
      </c>
      <c r="B317" s="84">
        <f>'Chart 9'!R35</f>
        <v>0</v>
      </c>
      <c r="C317" s="84">
        <f>'Chart 9'!S35</f>
        <v>0</v>
      </c>
      <c r="D317" s="84">
        <f>'Chart 9'!T35</f>
        <v>0</v>
      </c>
      <c r="E317" s="84">
        <f>'Chart 9'!U35</f>
        <v>0</v>
      </c>
      <c r="F317" s="85">
        <f>'Chart 9'!V35</f>
        <v>0</v>
      </c>
      <c r="G317" s="117">
        <f>'Chart 9'!W35</f>
        <v>0</v>
      </c>
      <c r="H317" s="84">
        <f>'Chart 9'!X35</f>
        <v>0</v>
      </c>
      <c r="I317" s="84">
        <f>'Chart 9'!Y35</f>
        <v>0</v>
      </c>
      <c r="J317" s="84">
        <f>'Chart 9'!Z35</f>
        <v>0</v>
      </c>
      <c r="K317" s="2" cm="1">
        <f t="array" aca="1" ref="K317" ca="1">IF(B317=0,0,INDIRECT("MRN_"&amp;A317))</f>
        <v>0</v>
      </c>
      <c r="L317" s="2">
        <f t="shared" si="202"/>
        <v>0</v>
      </c>
      <c r="M317" s="2" t="str">
        <f t="shared" si="203"/>
        <v>No</v>
      </c>
      <c r="N317" s="2" t="str">
        <f t="shared" si="204"/>
        <v>No</v>
      </c>
      <c r="O317" s="2" t="str" cm="1">
        <f t="array" aca="1" ref="O317" ca="1">IF(OR(INDIRECT("MRN_"&amp;A317)="N/A",B317=0),"No","Yes")</f>
        <v>No</v>
      </c>
    </row>
    <row r="318" spans="1:15" x14ac:dyDescent="0.25">
      <c r="A318" s="22">
        <v>9</v>
      </c>
      <c r="B318" s="84">
        <f>'Chart 9'!R36</f>
        <v>0</v>
      </c>
      <c r="C318" s="84">
        <f>'Chart 9'!S36</f>
        <v>0</v>
      </c>
      <c r="D318" s="84">
        <f>'Chart 9'!T36</f>
        <v>0</v>
      </c>
      <c r="E318" s="84">
        <f>'Chart 9'!U36</f>
        <v>0</v>
      </c>
      <c r="F318" s="85">
        <f>'Chart 9'!V36</f>
        <v>0</v>
      </c>
      <c r="G318" s="117">
        <f>'Chart 9'!W36</f>
        <v>0</v>
      </c>
      <c r="H318" s="84">
        <f>'Chart 9'!X36</f>
        <v>0</v>
      </c>
      <c r="I318" s="84">
        <f>'Chart 9'!Y36</f>
        <v>0</v>
      </c>
      <c r="J318" s="84">
        <f>'Chart 9'!Z36</f>
        <v>0</v>
      </c>
      <c r="K318" s="2" cm="1">
        <f t="array" aca="1" ref="K318" ca="1">IF(B318=0,0,INDIRECT("MRN_"&amp;A318))</f>
        <v>0</v>
      </c>
      <c r="L318" s="2">
        <f t="shared" si="202"/>
        <v>0</v>
      </c>
      <c r="M318" s="2" t="str">
        <f t="shared" si="203"/>
        <v>No</v>
      </c>
      <c r="N318" s="2" t="str">
        <f t="shared" si="204"/>
        <v>No</v>
      </c>
      <c r="O318" s="2" t="str" cm="1">
        <f t="array" aca="1" ref="O318" ca="1">IF(OR(INDIRECT("MRN_"&amp;A318)="N/A",B318=0),"No","Yes")</f>
        <v>No</v>
      </c>
    </row>
    <row r="319" spans="1:15" x14ac:dyDescent="0.25">
      <c r="A319" s="22">
        <v>9</v>
      </c>
      <c r="B319" s="84">
        <f>'Chart 9'!R37</f>
        <v>0</v>
      </c>
      <c r="C319" s="84">
        <f>'Chart 9'!S37</f>
        <v>0</v>
      </c>
      <c r="D319" s="84">
        <f>'Chart 9'!T37</f>
        <v>0</v>
      </c>
      <c r="E319" s="84">
        <f>'Chart 9'!U37</f>
        <v>0</v>
      </c>
      <c r="F319" s="85">
        <f>'Chart 9'!V37</f>
        <v>0</v>
      </c>
      <c r="G319" s="117">
        <f>'Chart 9'!W37</f>
        <v>0</v>
      </c>
      <c r="H319" s="84">
        <f>'Chart 9'!X37</f>
        <v>0</v>
      </c>
      <c r="I319" s="84">
        <f>'Chart 9'!Y37</f>
        <v>0</v>
      </c>
      <c r="J319" s="84">
        <f>'Chart 9'!Z37</f>
        <v>0</v>
      </c>
      <c r="K319" s="2" cm="1">
        <f t="array" aca="1" ref="K319" ca="1">IF(B319=0,0,INDIRECT("MRN_"&amp;A319))</f>
        <v>0</v>
      </c>
      <c r="L319" s="2">
        <f t="shared" si="202"/>
        <v>0</v>
      </c>
      <c r="M319" s="2" t="str">
        <f t="shared" si="203"/>
        <v>No</v>
      </c>
      <c r="N319" s="2" t="str">
        <f t="shared" si="204"/>
        <v>No</v>
      </c>
      <c r="O319" s="2" t="str" cm="1">
        <f t="array" aca="1" ref="O319" ca="1">IF(OR(INDIRECT("MRN_"&amp;A319)="N/A",B319=0),"No","Yes")</f>
        <v>No</v>
      </c>
    </row>
    <row r="320" spans="1:15" x14ac:dyDescent="0.25">
      <c r="A320" s="22">
        <v>9</v>
      </c>
      <c r="B320" s="84">
        <f>'Chart 9'!R38</f>
        <v>0</v>
      </c>
      <c r="C320" s="84">
        <f>'Chart 9'!S38</f>
        <v>0</v>
      </c>
      <c r="D320" s="84">
        <f>'Chart 9'!T38</f>
        <v>0</v>
      </c>
      <c r="E320" s="84">
        <f>'Chart 9'!U38</f>
        <v>0</v>
      </c>
      <c r="F320" s="85">
        <f>'Chart 9'!V38</f>
        <v>0</v>
      </c>
      <c r="G320" s="117">
        <f>'Chart 9'!W38</f>
        <v>0</v>
      </c>
      <c r="H320" s="84">
        <f>'Chart 9'!X38</f>
        <v>0</v>
      </c>
      <c r="I320" s="84">
        <f>'Chart 9'!Y38</f>
        <v>0</v>
      </c>
      <c r="J320" s="84">
        <f>'Chart 9'!Z38</f>
        <v>0</v>
      </c>
      <c r="K320" s="2" cm="1">
        <f t="array" aca="1" ref="K320" ca="1">IF(B320=0,0,INDIRECT("MRN_"&amp;A320))</f>
        <v>0</v>
      </c>
      <c r="L320" s="2">
        <f t="shared" si="202"/>
        <v>0</v>
      </c>
      <c r="M320" s="2" t="str">
        <f t="shared" si="203"/>
        <v>No</v>
      </c>
      <c r="N320" s="2" t="str">
        <f t="shared" si="204"/>
        <v>No</v>
      </c>
      <c r="O320" s="2" t="str" cm="1">
        <f t="array" aca="1" ref="O320" ca="1">IF(OR(INDIRECT("MRN_"&amp;A320)="N/A",B320=0),"No","Yes")</f>
        <v>No</v>
      </c>
    </row>
    <row r="321" spans="1:15" x14ac:dyDescent="0.25">
      <c r="A321" s="22">
        <v>10</v>
      </c>
      <c r="B321" s="84">
        <f>'Chart 10'!R9</f>
        <v>0</v>
      </c>
      <c r="C321" s="84">
        <f>'Chart 10'!S9</f>
        <v>0</v>
      </c>
      <c r="D321" s="84">
        <f>'Chart 10'!T9</f>
        <v>0</v>
      </c>
      <c r="E321" s="84">
        <f>'Chart 10'!U9</f>
        <v>0</v>
      </c>
      <c r="F321" s="85">
        <f>'Chart 10'!V9</f>
        <v>0</v>
      </c>
      <c r="G321" s="117">
        <f>'Chart 10'!W9</f>
        <v>0</v>
      </c>
      <c r="H321" s="84">
        <f>'Chart 10'!X9</f>
        <v>0</v>
      </c>
      <c r="I321" s="84">
        <f>'Chart 10'!Y9</f>
        <v>0</v>
      </c>
      <c r="J321" s="84">
        <f>'Chart 10'!Z9</f>
        <v>0</v>
      </c>
      <c r="K321" s="2" cm="1">
        <f t="array" aca="1" ref="K321" ca="1">IF(B321=0,0,INDIRECT("MRN_"&amp;A321))</f>
        <v>0</v>
      </c>
      <c r="L321" s="2">
        <f t="shared" ref="L321:L351" si="205">IF(B321=0,0,"Client_"&amp;A321)</f>
        <v>0</v>
      </c>
      <c r="M321" s="2" t="str">
        <f t="shared" ref="M321:M351" si="206">IF(I321=0,"No","Yes")</f>
        <v>No</v>
      </c>
      <c r="N321" s="2" t="str">
        <f t="shared" ref="N321:N351" si="207">IF(H321=0,"No","Yes")</f>
        <v>No</v>
      </c>
      <c r="O321" s="2" t="str" cm="1">
        <f t="array" aca="1" ref="O321" ca="1">IF(OR(INDIRECT("MRN_"&amp;A321)="N/A",B321=0),"No","Yes")</f>
        <v>No</v>
      </c>
    </row>
    <row r="322" spans="1:15" x14ac:dyDescent="0.25">
      <c r="A322" s="22">
        <v>10</v>
      </c>
      <c r="B322" s="84">
        <f>'Chart 10'!R10</f>
        <v>0</v>
      </c>
      <c r="C322" s="84">
        <f>'Chart 10'!S10</f>
        <v>0</v>
      </c>
      <c r="D322" s="84">
        <f>'Chart 10'!T10</f>
        <v>0</v>
      </c>
      <c r="E322" s="84">
        <f>'Chart 10'!U10</f>
        <v>0</v>
      </c>
      <c r="F322" s="85">
        <f>'Chart 10'!V10</f>
        <v>0</v>
      </c>
      <c r="G322" s="117">
        <f>'Chart 10'!W10</f>
        <v>0</v>
      </c>
      <c r="H322" s="84">
        <f>'Chart 10'!X10</f>
        <v>0</v>
      </c>
      <c r="I322" s="84">
        <f>'Chart 10'!Y10</f>
        <v>0</v>
      </c>
      <c r="J322" s="84">
        <f>'Chart 10'!Z10</f>
        <v>0</v>
      </c>
      <c r="K322" s="2" cm="1">
        <f t="array" aca="1" ref="K322" ca="1">IF(B322=0,0,INDIRECT("MRN_"&amp;A322))</f>
        <v>0</v>
      </c>
      <c r="L322" s="2">
        <f t="shared" ref="L322:L350" si="208">IF(B322=0,0,"Client_"&amp;A322)</f>
        <v>0</v>
      </c>
      <c r="M322" s="2" t="str">
        <f t="shared" ref="M322:M350" si="209">IF(I322=0,"No","Yes")</f>
        <v>No</v>
      </c>
      <c r="N322" s="2" t="str">
        <f t="shared" ref="N322:N350" si="210">IF(H322=0,"No","Yes")</f>
        <v>No</v>
      </c>
      <c r="O322" s="2" t="str" cm="1">
        <f t="array" aca="1" ref="O322" ca="1">IF(OR(INDIRECT("MRN_"&amp;A322)="N/A",B322=0),"No","Yes")</f>
        <v>No</v>
      </c>
    </row>
    <row r="323" spans="1:15" x14ac:dyDescent="0.25">
      <c r="A323" s="22">
        <v>10</v>
      </c>
      <c r="B323" s="84">
        <f>'Chart 10'!R11</f>
        <v>0</v>
      </c>
      <c r="C323" s="84">
        <f>'Chart 10'!S11</f>
        <v>0</v>
      </c>
      <c r="D323" s="84">
        <f>'Chart 10'!T11</f>
        <v>0</v>
      </c>
      <c r="E323" s="84">
        <f>'Chart 10'!U11</f>
        <v>0</v>
      </c>
      <c r="F323" s="85">
        <f>'Chart 10'!V11</f>
        <v>0</v>
      </c>
      <c r="G323" s="117">
        <f>'Chart 10'!W11</f>
        <v>0</v>
      </c>
      <c r="H323" s="84">
        <f>'Chart 10'!X11</f>
        <v>0</v>
      </c>
      <c r="I323" s="84">
        <f>'Chart 10'!Y11</f>
        <v>0</v>
      </c>
      <c r="J323" s="84">
        <f>'Chart 10'!Z11</f>
        <v>0</v>
      </c>
      <c r="K323" s="2" cm="1">
        <f t="array" aca="1" ref="K323" ca="1">IF(B323=0,0,INDIRECT("MRN_"&amp;A323))</f>
        <v>0</v>
      </c>
      <c r="L323" s="2">
        <f t="shared" si="208"/>
        <v>0</v>
      </c>
      <c r="M323" s="2" t="str">
        <f t="shared" si="209"/>
        <v>No</v>
      </c>
      <c r="N323" s="2" t="str">
        <f t="shared" si="210"/>
        <v>No</v>
      </c>
      <c r="O323" s="2" t="str" cm="1">
        <f t="array" aca="1" ref="O323" ca="1">IF(OR(INDIRECT("MRN_"&amp;A323)="N/A",B323=0),"No","Yes")</f>
        <v>No</v>
      </c>
    </row>
    <row r="324" spans="1:15" x14ac:dyDescent="0.25">
      <c r="A324" s="22">
        <v>10</v>
      </c>
      <c r="B324" s="84">
        <f>'Chart 10'!R12</f>
        <v>0</v>
      </c>
      <c r="C324" s="84">
        <f>'Chart 10'!S12</f>
        <v>0</v>
      </c>
      <c r="D324" s="84">
        <f>'Chart 10'!T12</f>
        <v>0</v>
      </c>
      <c r="E324" s="84">
        <f>'Chart 10'!U12</f>
        <v>0</v>
      </c>
      <c r="F324" s="85">
        <f>'Chart 10'!V12</f>
        <v>0</v>
      </c>
      <c r="G324" s="117">
        <f>'Chart 10'!W12</f>
        <v>0</v>
      </c>
      <c r="H324" s="84">
        <f>'Chart 10'!X12</f>
        <v>0</v>
      </c>
      <c r="I324" s="84">
        <f>'Chart 10'!Y12</f>
        <v>0</v>
      </c>
      <c r="J324" s="84">
        <f>'Chart 10'!Z12</f>
        <v>0</v>
      </c>
      <c r="K324" s="2" cm="1">
        <f t="array" aca="1" ref="K324" ca="1">IF(B324=0,0,INDIRECT("MRN_"&amp;A324))</f>
        <v>0</v>
      </c>
      <c r="L324" s="2">
        <f t="shared" si="208"/>
        <v>0</v>
      </c>
      <c r="M324" s="2" t="str">
        <f t="shared" si="209"/>
        <v>No</v>
      </c>
      <c r="N324" s="2" t="str">
        <f t="shared" si="210"/>
        <v>No</v>
      </c>
      <c r="O324" s="2" t="str" cm="1">
        <f t="array" aca="1" ref="O324" ca="1">IF(OR(INDIRECT("MRN_"&amp;A324)="N/A",B324=0),"No","Yes")</f>
        <v>No</v>
      </c>
    </row>
    <row r="325" spans="1:15" x14ac:dyDescent="0.25">
      <c r="A325" s="22">
        <v>10</v>
      </c>
      <c r="B325" s="84">
        <f>'Chart 10'!R13</f>
        <v>0</v>
      </c>
      <c r="C325" s="84">
        <f>'Chart 10'!S13</f>
        <v>0</v>
      </c>
      <c r="D325" s="84">
        <f>'Chart 10'!T13</f>
        <v>0</v>
      </c>
      <c r="E325" s="84">
        <f>'Chart 10'!U13</f>
        <v>0</v>
      </c>
      <c r="F325" s="85">
        <f>'Chart 10'!V13</f>
        <v>0</v>
      </c>
      <c r="G325" s="117">
        <f>'Chart 10'!W13</f>
        <v>0</v>
      </c>
      <c r="H325" s="84">
        <f>'Chart 10'!X13</f>
        <v>0</v>
      </c>
      <c r="I325" s="84">
        <f>'Chart 10'!Y13</f>
        <v>0</v>
      </c>
      <c r="J325" s="84">
        <f>'Chart 10'!Z13</f>
        <v>0</v>
      </c>
      <c r="K325" s="2" cm="1">
        <f t="array" aca="1" ref="K325" ca="1">IF(B325=0,0,INDIRECT("MRN_"&amp;A325))</f>
        <v>0</v>
      </c>
      <c r="L325" s="2">
        <f t="shared" si="208"/>
        <v>0</v>
      </c>
      <c r="M325" s="2" t="str">
        <f t="shared" si="209"/>
        <v>No</v>
      </c>
      <c r="N325" s="2" t="str">
        <f t="shared" si="210"/>
        <v>No</v>
      </c>
      <c r="O325" s="2" t="str" cm="1">
        <f t="array" aca="1" ref="O325" ca="1">IF(OR(INDIRECT("MRN_"&amp;A325)="N/A",B325=0),"No","Yes")</f>
        <v>No</v>
      </c>
    </row>
    <row r="326" spans="1:15" x14ac:dyDescent="0.25">
      <c r="A326" s="22">
        <v>10</v>
      </c>
      <c r="B326" s="84">
        <f>'Chart 10'!R14</f>
        <v>0</v>
      </c>
      <c r="C326" s="84">
        <f>'Chart 10'!S14</f>
        <v>0</v>
      </c>
      <c r="D326" s="84">
        <f>'Chart 10'!T14</f>
        <v>0</v>
      </c>
      <c r="E326" s="84">
        <f>'Chart 10'!U14</f>
        <v>0</v>
      </c>
      <c r="F326" s="85">
        <f>'Chart 10'!V14</f>
        <v>0</v>
      </c>
      <c r="G326" s="117">
        <f>'Chart 10'!W14</f>
        <v>0</v>
      </c>
      <c r="H326" s="84">
        <f>'Chart 10'!X14</f>
        <v>0</v>
      </c>
      <c r="I326" s="84">
        <f>'Chart 10'!Y14</f>
        <v>0</v>
      </c>
      <c r="J326" s="84">
        <f>'Chart 10'!Z14</f>
        <v>0</v>
      </c>
      <c r="K326" s="2" cm="1">
        <f t="array" aca="1" ref="K326" ca="1">IF(B326=0,0,INDIRECT("MRN_"&amp;A326))</f>
        <v>0</v>
      </c>
      <c r="L326" s="2">
        <f t="shared" si="208"/>
        <v>0</v>
      </c>
      <c r="M326" s="2" t="str">
        <f t="shared" si="209"/>
        <v>No</v>
      </c>
      <c r="N326" s="2" t="str">
        <f t="shared" si="210"/>
        <v>No</v>
      </c>
      <c r="O326" s="2" t="str" cm="1">
        <f t="array" aca="1" ref="O326" ca="1">IF(OR(INDIRECT("MRN_"&amp;A326)="N/A",B326=0),"No","Yes")</f>
        <v>No</v>
      </c>
    </row>
    <row r="327" spans="1:15" x14ac:dyDescent="0.25">
      <c r="A327" s="22">
        <v>10</v>
      </c>
      <c r="B327" s="84">
        <f>'Chart 10'!R15</f>
        <v>0</v>
      </c>
      <c r="C327" s="84">
        <f>'Chart 10'!S15</f>
        <v>0</v>
      </c>
      <c r="D327" s="84">
        <f>'Chart 10'!T15</f>
        <v>0</v>
      </c>
      <c r="E327" s="84">
        <f>'Chart 10'!U15</f>
        <v>0</v>
      </c>
      <c r="F327" s="85">
        <f>'Chart 10'!V15</f>
        <v>0</v>
      </c>
      <c r="G327" s="117">
        <f>'Chart 10'!W15</f>
        <v>0</v>
      </c>
      <c r="H327" s="84">
        <f>'Chart 10'!X15</f>
        <v>0</v>
      </c>
      <c r="I327" s="84">
        <f>'Chart 10'!Y15</f>
        <v>0</v>
      </c>
      <c r="J327" s="84">
        <f>'Chart 10'!Z15</f>
        <v>0</v>
      </c>
      <c r="K327" s="2" cm="1">
        <f t="array" aca="1" ref="K327" ca="1">IF(B327=0,0,INDIRECT("MRN_"&amp;A327))</f>
        <v>0</v>
      </c>
      <c r="L327" s="2">
        <f t="shared" si="208"/>
        <v>0</v>
      </c>
      <c r="M327" s="2" t="str">
        <f t="shared" si="209"/>
        <v>No</v>
      </c>
      <c r="N327" s="2" t="str">
        <f t="shared" si="210"/>
        <v>No</v>
      </c>
      <c r="O327" s="2" t="str" cm="1">
        <f t="array" aca="1" ref="O327" ca="1">IF(OR(INDIRECT("MRN_"&amp;A327)="N/A",B327=0),"No","Yes")</f>
        <v>No</v>
      </c>
    </row>
    <row r="328" spans="1:15" x14ac:dyDescent="0.25">
      <c r="A328" s="22">
        <v>10</v>
      </c>
      <c r="B328" s="84">
        <f>'Chart 10'!R16</f>
        <v>0</v>
      </c>
      <c r="C328" s="84">
        <f>'Chart 10'!S16</f>
        <v>0</v>
      </c>
      <c r="D328" s="84">
        <f>'Chart 10'!T16</f>
        <v>0</v>
      </c>
      <c r="E328" s="84">
        <f>'Chart 10'!U16</f>
        <v>0</v>
      </c>
      <c r="F328" s="85">
        <f>'Chart 10'!V16</f>
        <v>0</v>
      </c>
      <c r="G328" s="117">
        <f>'Chart 10'!W16</f>
        <v>0</v>
      </c>
      <c r="H328" s="84">
        <f>'Chart 10'!X16</f>
        <v>0</v>
      </c>
      <c r="I328" s="84">
        <f>'Chart 10'!Y16</f>
        <v>0</v>
      </c>
      <c r="J328" s="84">
        <f>'Chart 10'!Z16</f>
        <v>0</v>
      </c>
      <c r="K328" s="2" cm="1">
        <f t="array" aca="1" ref="K328" ca="1">IF(B328=0,0,INDIRECT("MRN_"&amp;A328))</f>
        <v>0</v>
      </c>
      <c r="L328" s="2">
        <f t="shared" si="208"/>
        <v>0</v>
      </c>
      <c r="M328" s="2" t="str">
        <f t="shared" si="209"/>
        <v>No</v>
      </c>
      <c r="N328" s="2" t="str">
        <f t="shared" si="210"/>
        <v>No</v>
      </c>
      <c r="O328" s="2" t="str" cm="1">
        <f t="array" aca="1" ref="O328" ca="1">IF(OR(INDIRECT("MRN_"&amp;A328)="N/A",B328=0),"No","Yes")</f>
        <v>No</v>
      </c>
    </row>
    <row r="329" spans="1:15" x14ac:dyDescent="0.25">
      <c r="A329" s="22">
        <v>10</v>
      </c>
      <c r="B329" s="84">
        <f>'Chart 10'!R17</f>
        <v>0</v>
      </c>
      <c r="C329" s="84">
        <f>'Chart 10'!S17</f>
        <v>0</v>
      </c>
      <c r="D329" s="84">
        <f>'Chart 10'!T17</f>
        <v>0</v>
      </c>
      <c r="E329" s="84">
        <f>'Chart 10'!U17</f>
        <v>0</v>
      </c>
      <c r="F329" s="85">
        <f>'Chart 10'!V17</f>
        <v>0</v>
      </c>
      <c r="G329" s="117">
        <f>'Chart 10'!W17</f>
        <v>0</v>
      </c>
      <c r="H329" s="84">
        <f>'Chart 10'!X17</f>
        <v>0</v>
      </c>
      <c r="I329" s="84">
        <f>'Chart 10'!Y17</f>
        <v>0</v>
      </c>
      <c r="J329" s="84">
        <f>'Chart 10'!Z17</f>
        <v>0</v>
      </c>
      <c r="K329" s="2" cm="1">
        <f t="array" aca="1" ref="K329" ca="1">IF(B329=0,0,INDIRECT("MRN_"&amp;A329))</f>
        <v>0</v>
      </c>
      <c r="L329" s="2">
        <f t="shared" si="208"/>
        <v>0</v>
      </c>
      <c r="M329" s="2" t="str">
        <f t="shared" si="209"/>
        <v>No</v>
      </c>
      <c r="N329" s="2" t="str">
        <f t="shared" si="210"/>
        <v>No</v>
      </c>
      <c r="O329" s="2" t="str" cm="1">
        <f t="array" aca="1" ref="O329" ca="1">IF(OR(INDIRECT("MRN_"&amp;A329)="N/A",B329=0),"No","Yes")</f>
        <v>No</v>
      </c>
    </row>
    <row r="330" spans="1:15" x14ac:dyDescent="0.25">
      <c r="A330" s="22">
        <v>10</v>
      </c>
      <c r="B330" s="84">
        <f>'Chart 10'!R18</f>
        <v>0</v>
      </c>
      <c r="C330" s="84">
        <f>'Chart 10'!S18</f>
        <v>0</v>
      </c>
      <c r="D330" s="84">
        <f>'Chart 10'!T18</f>
        <v>0</v>
      </c>
      <c r="E330" s="84">
        <f>'Chart 10'!U18</f>
        <v>0</v>
      </c>
      <c r="F330" s="85">
        <f>'Chart 10'!V18</f>
        <v>0</v>
      </c>
      <c r="G330" s="117">
        <f>'Chart 10'!W18</f>
        <v>0</v>
      </c>
      <c r="H330" s="84">
        <f>'Chart 10'!X18</f>
        <v>0</v>
      </c>
      <c r="I330" s="84">
        <f>'Chart 10'!Y18</f>
        <v>0</v>
      </c>
      <c r="J330" s="84">
        <f>'Chart 10'!Z18</f>
        <v>0</v>
      </c>
      <c r="K330" s="2" cm="1">
        <f t="array" aca="1" ref="K330" ca="1">IF(B330=0,0,INDIRECT("MRN_"&amp;A330))</f>
        <v>0</v>
      </c>
      <c r="L330" s="2">
        <f t="shared" si="208"/>
        <v>0</v>
      </c>
      <c r="M330" s="2" t="str">
        <f t="shared" si="209"/>
        <v>No</v>
      </c>
      <c r="N330" s="2" t="str">
        <f t="shared" si="210"/>
        <v>No</v>
      </c>
      <c r="O330" s="2" t="str" cm="1">
        <f t="array" aca="1" ref="O330" ca="1">IF(OR(INDIRECT("MRN_"&amp;A330)="N/A",B330=0),"No","Yes")</f>
        <v>No</v>
      </c>
    </row>
    <row r="331" spans="1:15" x14ac:dyDescent="0.25">
      <c r="A331" s="22">
        <v>10</v>
      </c>
      <c r="B331" s="84">
        <f>'Chart 10'!R19</f>
        <v>0</v>
      </c>
      <c r="C331" s="84">
        <f>'Chart 10'!S19</f>
        <v>0</v>
      </c>
      <c r="D331" s="84">
        <f>'Chart 10'!T19</f>
        <v>0</v>
      </c>
      <c r="E331" s="84">
        <f>'Chart 10'!U19</f>
        <v>0</v>
      </c>
      <c r="F331" s="85">
        <f>'Chart 10'!V19</f>
        <v>0</v>
      </c>
      <c r="G331" s="117">
        <f>'Chart 10'!W19</f>
        <v>0</v>
      </c>
      <c r="H331" s="84">
        <f>'Chart 10'!X19</f>
        <v>0</v>
      </c>
      <c r="I331" s="84">
        <f>'Chart 10'!Y19</f>
        <v>0</v>
      </c>
      <c r="J331" s="84">
        <f>'Chart 10'!Z19</f>
        <v>0</v>
      </c>
      <c r="K331" s="2" cm="1">
        <f t="array" aca="1" ref="K331" ca="1">IF(B331=0,0,INDIRECT("MRN_"&amp;A331))</f>
        <v>0</v>
      </c>
      <c r="L331" s="2">
        <f t="shared" si="208"/>
        <v>0</v>
      </c>
      <c r="M331" s="2" t="str">
        <f t="shared" si="209"/>
        <v>No</v>
      </c>
      <c r="N331" s="2" t="str">
        <f t="shared" si="210"/>
        <v>No</v>
      </c>
      <c r="O331" s="2" t="str" cm="1">
        <f t="array" aca="1" ref="O331" ca="1">IF(OR(INDIRECT("MRN_"&amp;A331)="N/A",B331=0),"No","Yes")</f>
        <v>No</v>
      </c>
    </row>
    <row r="332" spans="1:15" x14ac:dyDescent="0.25">
      <c r="A332" s="22">
        <v>10</v>
      </c>
      <c r="B332" s="84">
        <f>'Chart 10'!R20</f>
        <v>0</v>
      </c>
      <c r="C332" s="84">
        <f>'Chart 10'!S20</f>
        <v>0</v>
      </c>
      <c r="D332" s="84">
        <f>'Chart 10'!T20</f>
        <v>0</v>
      </c>
      <c r="E332" s="84">
        <f>'Chart 10'!U20</f>
        <v>0</v>
      </c>
      <c r="F332" s="85">
        <f>'Chart 10'!V20</f>
        <v>0</v>
      </c>
      <c r="G332" s="117">
        <f>'Chart 10'!W20</f>
        <v>0</v>
      </c>
      <c r="H332" s="84">
        <f>'Chart 10'!X20</f>
        <v>0</v>
      </c>
      <c r="I332" s="84">
        <f>'Chart 10'!Y20</f>
        <v>0</v>
      </c>
      <c r="J332" s="84">
        <f>'Chart 10'!Z20</f>
        <v>0</v>
      </c>
      <c r="K332" s="2" cm="1">
        <f t="array" aca="1" ref="K332" ca="1">IF(B332=0,0,INDIRECT("MRN_"&amp;A332))</f>
        <v>0</v>
      </c>
      <c r="L332" s="2">
        <f t="shared" si="208"/>
        <v>0</v>
      </c>
      <c r="M332" s="2" t="str">
        <f t="shared" si="209"/>
        <v>No</v>
      </c>
      <c r="N332" s="2" t="str">
        <f t="shared" si="210"/>
        <v>No</v>
      </c>
      <c r="O332" s="2" t="str" cm="1">
        <f t="array" aca="1" ref="O332" ca="1">IF(OR(INDIRECT("MRN_"&amp;A332)="N/A",B332=0),"No","Yes")</f>
        <v>No</v>
      </c>
    </row>
    <row r="333" spans="1:15" x14ac:dyDescent="0.25">
      <c r="A333" s="22">
        <v>10</v>
      </c>
      <c r="B333" s="84">
        <f>'Chart 10'!R21</f>
        <v>0</v>
      </c>
      <c r="C333" s="84">
        <f>'Chart 10'!S21</f>
        <v>0</v>
      </c>
      <c r="D333" s="84">
        <f>'Chart 10'!T21</f>
        <v>0</v>
      </c>
      <c r="E333" s="84">
        <f>'Chart 10'!U21</f>
        <v>0</v>
      </c>
      <c r="F333" s="85">
        <f>'Chart 10'!V21</f>
        <v>0</v>
      </c>
      <c r="G333" s="117">
        <f>'Chart 10'!W21</f>
        <v>0</v>
      </c>
      <c r="H333" s="84">
        <f>'Chart 10'!X21</f>
        <v>0</v>
      </c>
      <c r="I333" s="84">
        <f>'Chart 10'!Y21</f>
        <v>0</v>
      </c>
      <c r="J333" s="84">
        <f>'Chart 10'!Z21</f>
        <v>0</v>
      </c>
      <c r="K333" s="2" cm="1">
        <f t="array" aca="1" ref="K333" ca="1">IF(B333=0,0,INDIRECT("MRN_"&amp;A333))</f>
        <v>0</v>
      </c>
      <c r="L333" s="2">
        <f t="shared" si="208"/>
        <v>0</v>
      </c>
      <c r="M333" s="2" t="str">
        <f t="shared" si="209"/>
        <v>No</v>
      </c>
      <c r="N333" s="2" t="str">
        <f t="shared" si="210"/>
        <v>No</v>
      </c>
      <c r="O333" s="2" t="str" cm="1">
        <f t="array" aca="1" ref="O333" ca="1">IF(OR(INDIRECT("MRN_"&amp;A333)="N/A",B333=0),"No","Yes")</f>
        <v>No</v>
      </c>
    </row>
    <row r="334" spans="1:15" x14ac:dyDescent="0.25">
      <c r="A334" s="22">
        <v>10</v>
      </c>
      <c r="B334" s="84">
        <f>'Chart 10'!R22</f>
        <v>0</v>
      </c>
      <c r="C334" s="84">
        <f>'Chart 10'!S22</f>
        <v>0</v>
      </c>
      <c r="D334" s="84">
        <f>'Chart 10'!T22</f>
        <v>0</v>
      </c>
      <c r="E334" s="84">
        <f>'Chart 10'!U22</f>
        <v>0</v>
      </c>
      <c r="F334" s="85">
        <f>'Chart 10'!V22</f>
        <v>0</v>
      </c>
      <c r="G334" s="117">
        <f>'Chart 10'!W22</f>
        <v>0</v>
      </c>
      <c r="H334" s="84">
        <f>'Chart 10'!X22</f>
        <v>0</v>
      </c>
      <c r="I334" s="84">
        <f>'Chart 10'!Y22</f>
        <v>0</v>
      </c>
      <c r="J334" s="84">
        <f>'Chart 10'!Z22</f>
        <v>0</v>
      </c>
      <c r="K334" s="2" cm="1">
        <f t="array" aca="1" ref="K334" ca="1">IF(B334=0,0,INDIRECT("MRN_"&amp;A334))</f>
        <v>0</v>
      </c>
      <c r="L334" s="2">
        <f t="shared" si="208"/>
        <v>0</v>
      </c>
      <c r="M334" s="2" t="str">
        <f t="shared" si="209"/>
        <v>No</v>
      </c>
      <c r="N334" s="2" t="str">
        <f t="shared" si="210"/>
        <v>No</v>
      </c>
      <c r="O334" s="2" t="str" cm="1">
        <f t="array" aca="1" ref="O334" ca="1">IF(OR(INDIRECT("MRN_"&amp;A334)="N/A",B334=0),"No","Yes")</f>
        <v>No</v>
      </c>
    </row>
    <row r="335" spans="1:15" x14ac:dyDescent="0.25">
      <c r="A335" s="22">
        <v>10</v>
      </c>
      <c r="B335" s="84">
        <f>'Chart 10'!R23</f>
        <v>0</v>
      </c>
      <c r="C335" s="84">
        <f>'Chart 10'!S23</f>
        <v>0</v>
      </c>
      <c r="D335" s="84">
        <f>'Chart 10'!T23</f>
        <v>0</v>
      </c>
      <c r="E335" s="84">
        <f>'Chart 10'!U23</f>
        <v>0</v>
      </c>
      <c r="F335" s="85">
        <f>'Chart 10'!V23</f>
        <v>0</v>
      </c>
      <c r="G335" s="117">
        <f>'Chart 10'!W23</f>
        <v>0</v>
      </c>
      <c r="H335" s="84">
        <f>'Chart 10'!X23</f>
        <v>0</v>
      </c>
      <c r="I335" s="84">
        <f>'Chart 10'!Y23</f>
        <v>0</v>
      </c>
      <c r="J335" s="84">
        <f>'Chart 10'!Z23</f>
        <v>0</v>
      </c>
      <c r="K335" s="2" cm="1">
        <f t="array" aca="1" ref="K335" ca="1">IF(B335=0,0,INDIRECT("MRN_"&amp;A335))</f>
        <v>0</v>
      </c>
      <c r="L335" s="2">
        <f t="shared" si="208"/>
        <v>0</v>
      </c>
      <c r="M335" s="2" t="str">
        <f t="shared" si="209"/>
        <v>No</v>
      </c>
      <c r="N335" s="2" t="str">
        <f t="shared" si="210"/>
        <v>No</v>
      </c>
      <c r="O335" s="2" t="str" cm="1">
        <f t="array" aca="1" ref="O335" ca="1">IF(OR(INDIRECT("MRN_"&amp;A335)="N/A",B335=0),"No","Yes")</f>
        <v>No</v>
      </c>
    </row>
    <row r="336" spans="1:15" x14ac:dyDescent="0.25">
      <c r="A336" s="22">
        <v>10</v>
      </c>
      <c r="B336" s="84">
        <f>'Chart 10'!R24</f>
        <v>0</v>
      </c>
      <c r="C336" s="84">
        <f>'Chart 10'!S24</f>
        <v>0</v>
      </c>
      <c r="D336" s="84">
        <f>'Chart 10'!T24</f>
        <v>0</v>
      </c>
      <c r="E336" s="84">
        <f>'Chart 10'!U24</f>
        <v>0</v>
      </c>
      <c r="F336" s="85">
        <f>'Chart 10'!V24</f>
        <v>0</v>
      </c>
      <c r="G336" s="117">
        <f>'Chart 10'!W24</f>
        <v>0</v>
      </c>
      <c r="H336" s="84">
        <f>'Chart 10'!X24</f>
        <v>0</v>
      </c>
      <c r="I336" s="84">
        <f>'Chart 10'!Y24</f>
        <v>0</v>
      </c>
      <c r="J336" s="84">
        <f>'Chart 10'!Z24</f>
        <v>0</v>
      </c>
      <c r="K336" s="2" cm="1">
        <f t="array" aca="1" ref="K336" ca="1">IF(B336=0,0,INDIRECT("MRN_"&amp;A336))</f>
        <v>0</v>
      </c>
      <c r="L336" s="2">
        <f t="shared" si="208"/>
        <v>0</v>
      </c>
      <c r="M336" s="2" t="str">
        <f t="shared" si="209"/>
        <v>No</v>
      </c>
      <c r="N336" s="2" t="str">
        <f t="shared" si="210"/>
        <v>No</v>
      </c>
      <c r="O336" s="2" t="str" cm="1">
        <f t="array" aca="1" ref="O336" ca="1">IF(OR(INDIRECT("MRN_"&amp;A336)="N/A",B336=0),"No","Yes")</f>
        <v>No</v>
      </c>
    </row>
    <row r="337" spans="1:15" x14ac:dyDescent="0.25">
      <c r="A337" s="22">
        <v>10</v>
      </c>
      <c r="B337" s="84">
        <f>'Chart 10'!R25</f>
        <v>0</v>
      </c>
      <c r="C337" s="84">
        <f>'Chart 10'!S25</f>
        <v>0</v>
      </c>
      <c r="D337" s="84">
        <f>'Chart 10'!T25</f>
        <v>0</v>
      </c>
      <c r="E337" s="84">
        <f>'Chart 10'!U25</f>
        <v>0</v>
      </c>
      <c r="F337" s="85">
        <f>'Chart 10'!V25</f>
        <v>0</v>
      </c>
      <c r="G337" s="117">
        <f>'Chart 10'!W25</f>
        <v>0</v>
      </c>
      <c r="H337" s="84">
        <f>'Chart 10'!X25</f>
        <v>0</v>
      </c>
      <c r="I337" s="84">
        <f>'Chart 10'!Y25</f>
        <v>0</v>
      </c>
      <c r="J337" s="84">
        <f>'Chart 10'!Z25</f>
        <v>0</v>
      </c>
      <c r="K337" s="2" cm="1">
        <f t="array" aca="1" ref="K337" ca="1">IF(B337=0,0,INDIRECT("MRN_"&amp;A337))</f>
        <v>0</v>
      </c>
      <c r="L337" s="2">
        <f t="shared" si="208"/>
        <v>0</v>
      </c>
      <c r="M337" s="2" t="str">
        <f t="shared" si="209"/>
        <v>No</v>
      </c>
      <c r="N337" s="2" t="str">
        <f t="shared" si="210"/>
        <v>No</v>
      </c>
      <c r="O337" s="2" t="str" cm="1">
        <f t="array" aca="1" ref="O337" ca="1">IF(OR(INDIRECT("MRN_"&amp;A337)="N/A",B337=0),"No","Yes")</f>
        <v>No</v>
      </c>
    </row>
    <row r="338" spans="1:15" x14ac:dyDescent="0.25">
      <c r="A338" s="22">
        <v>10</v>
      </c>
      <c r="B338" s="84">
        <f>'Chart 10'!R26</f>
        <v>0</v>
      </c>
      <c r="C338" s="84">
        <f>'Chart 10'!S26</f>
        <v>0</v>
      </c>
      <c r="D338" s="84">
        <f>'Chart 10'!T26</f>
        <v>0</v>
      </c>
      <c r="E338" s="84">
        <f>'Chart 10'!U26</f>
        <v>0</v>
      </c>
      <c r="F338" s="85">
        <f>'Chart 10'!V26</f>
        <v>0</v>
      </c>
      <c r="G338" s="117">
        <f>'Chart 10'!W26</f>
        <v>0</v>
      </c>
      <c r="H338" s="84">
        <f>'Chart 10'!X26</f>
        <v>0</v>
      </c>
      <c r="I338" s="84">
        <f>'Chart 10'!Y26</f>
        <v>0</v>
      </c>
      <c r="J338" s="84">
        <f>'Chart 10'!Z26</f>
        <v>0</v>
      </c>
      <c r="K338" s="2" cm="1">
        <f t="array" aca="1" ref="K338" ca="1">IF(B338=0,0,INDIRECT("MRN_"&amp;A338))</f>
        <v>0</v>
      </c>
      <c r="L338" s="2">
        <f t="shared" si="208"/>
        <v>0</v>
      </c>
      <c r="M338" s="2" t="str">
        <f t="shared" si="209"/>
        <v>No</v>
      </c>
      <c r="N338" s="2" t="str">
        <f t="shared" si="210"/>
        <v>No</v>
      </c>
      <c r="O338" s="2" t="str" cm="1">
        <f t="array" aca="1" ref="O338" ca="1">IF(OR(INDIRECT("MRN_"&amp;A338)="N/A",B338=0),"No","Yes")</f>
        <v>No</v>
      </c>
    </row>
    <row r="339" spans="1:15" x14ac:dyDescent="0.25">
      <c r="A339" s="22">
        <v>10</v>
      </c>
      <c r="B339" s="84">
        <f>'Chart 10'!R27</f>
        <v>0</v>
      </c>
      <c r="C339" s="84">
        <f>'Chart 10'!S27</f>
        <v>0</v>
      </c>
      <c r="D339" s="84">
        <f>'Chart 10'!T27</f>
        <v>0</v>
      </c>
      <c r="E339" s="84">
        <f>'Chart 10'!U27</f>
        <v>0</v>
      </c>
      <c r="F339" s="85">
        <f>'Chart 10'!V27</f>
        <v>0</v>
      </c>
      <c r="G339" s="117">
        <f>'Chart 10'!W27</f>
        <v>0</v>
      </c>
      <c r="H339" s="84">
        <f>'Chart 10'!X27</f>
        <v>0</v>
      </c>
      <c r="I339" s="84">
        <f>'Chart 10'!Y27</f>
        <v>0</v>
      </c>
      <c r="J339" s="84">
        <f>'Chart 10'!Z27</f>
        <v>0</v>
      </c>
      <c r="K339" s="2" cm="1">
        <f t="array" aca="1" ref="K339" ca="1">IF(B339=0,0,INDIRECT("MRN_"&amp;A339))</f>
        <v>0</v>
      </c>
      <c r="L339" s="2">
        <f t="shared" si="208"/>
        <v>0</v>
      </c>
      <c r="M339" s="2" t="str">
        <f t="shared" si="209"/>
        <v>No</v>
      </c>
      <c r="N339" s="2" t="str">
        <f t="shared" si="210"/>
        <v>No</v>
      </c>
      <c r="O339" s="2" t="str" cm="1">
        <f t="array" aca="1" ref="O339" ca="1">IF(OR(INDIRECT("MRN_"&amp;A339)="N/A",B339=0),"No","Yes")</f>
        <v>No</v>
      </c>
    </row>
    <row r="340" spans="1:15" x14ac:dyDescent="0.25">
      <c r="A340" s="22">
        <v>10</v>
      </c>
      <c r="B340" s="84">
        <f>'Chart 10'!R28</f>
        <v>0</v>
      </c>
      <c r="C340" s="84">
        <f>'Chart 10'!S28</f>
        <v>0</v>
      </c>
      <c r="D340" s="84">
        <f>'Chart 10'!T28</f>
        <v>0</v>
      </c>
      <c r="E340" s="84">
        <f>'Chart 10'!U28</f>
        <v>0</v>
      </c>
      <c r="F340" s="85">
        <f>'Chart 10'!V28</f>
        <v>0</v>
      </c>
      <c r="G340" s="117">
        <f>'Chart 10'!W28</f>
        <v>0</v>
      </c>
      <c r="H340" s="84">
        <f>'Chart 10'!X28</f>
        <v>0</v>
      </c>
      <c r="I340" s="84">
        <f>'Chart 10'!Y28</f>
        <v>0</v>
      </c>
      <c r="J340" s="84">
        <f>'Chart 10'!Z28</f>
        <v>0</v>
      </c>
      <c r="K340" s="2" cm="1">
        <f t="array" aca="1" ref="K340" ca="1">IF(B340=0,0,INDIRECT("MRN_"&amp;A340))</f>
        <v>0</v>
      </c>
      <c r="L340" s="2">
        <f t="shared" si="208"/>
        <v>0</v>
      </c>
      <c r="M340" s="2" t="str">
        <f t="shared" si="209"/>
        <v>No</v>
      </c>
      <c r="N340" s="2" t="str">
        <f t="shared" si="210"/>
        <v>No</v>
      </c>
      <c r="O340" s="2" t="str" cm="1">
        <f t="array" aca="1" ref="O340" ca="1">IF(OR(INDIRECT("MRN_"&amp;A340)="N/A",B340=0),"No","Yes")</f>
        <v>No</v>
      </c>
    </row>
    <row r="341" spans="1:15" x14ac:dyDescent="0.25">
      <c r="A341" s="22">
        <v>10</v>
      </c>
      <c r="B341" s="84">
        <f>'Chart 10'!R29</f>
        <v>0</v>
      </c>
      <c r="C341" s="84">
        <f>'Chart 10'!S29</f>
        <v>0</v>
      </c>
      <c r="D341" s="84">
        <f>'Chart 10'!T29</f>
        <v>0</v>
      </c>
      <c r="E341" s="84">
        <f>'Chart 10'!U29</f>
        <v>0</v>
      </c>
      <c r="F341" s="85">
        <f>'Chart 10'!V29</f>
        <v>0</v>
      </c>
      <c r="G341" s="117">
        <f>'Chart 10'!W29</f>
        <v>0</v>
      </c>
      <c r="H341" s="84">
        <f>'Chart 10'!X29</f>
        <v>0</v>
      </c>
      <c r="I341" s="84">
        <f>'Chart 10'!Y29</f>
        <v>0</v>
      </c>
      <c r="J341" s="84">
        <f>'Chart 10'!Z29</f>
        <v>0</v>
      </c>
      <c r="K341" s="2" cm="1">
        <f t="array" aca="1" ref="K341" ca="1">IF(B341=0,0,INDIRECT("MRN_"&amp;A341))</f>
        <v>0</v>
      </c>
      <c r="L341" s="2">
        <f t="shared" si="208"/>
        <v>0</v>
      </c>
      <c r="M341" s="2" t="str">
        <f t="shared" si="209"/>
        <v>No</v>
      </c>
      <c r="N341" s="2" t="str">
        <f t="shared" si="210"/>
        <v>No</v>
      </c>
      <c r="O341" s="2" t="str" cm="1">
        <f t="array" aca="1" ref="O341" ca="1">IF(OR(INDIRECT("MRN_"&amp;A341)="N/A",B341=0),"No","Yes")</f>
        <v>No</v>
      </c>
    </row>
    <row r="342" spans="1:15" x14ac:dyDescent="0.25">
      <c r="A342" s="22">
        <v>10</v>
      </c>
      <c r="B342" s="84">
        <f>'Chart 10'!R30</f>
        <v>0</v>
      </c>
      <c r="C342" s="84">
        <f>'Chart 10'!S30</f>
        <v>0</v>
      </c>
      <c r="D342" s="84">
        <f>'Chart 10'!T30</f>
        <v>0</v>
      </c>
      <c r="E342" s="84">
        <f>'Chart 10'!U30</f>
        <v>0</v>
      </c>
      <c r="F342" s="85">
        <f>'Chart 10'!V30</f>
        <v>0</v>
      </c>
      <c r="G342" s="117">
        <f>'Chart 10'!W30</f>
        <v>0</v>
      </c>
      <c r="H342" s="84">
        <f>'Chart 10'!X30</f>
        <v>0</v>
      </c>
      <c r="I342" s="84">
        <f>'Chart 10'!Y30</f>
        <v>0</v>
      </c>
      <c r="J342" s="84">
        <f>'Chart 10'!Z30</f>
        <v>0</v>
      </c>
      <c r="K342" s="2" cm="1">
        <f t="array" aca="1" ref="K342" ca="1">IF(B342=0,0,INDIRECT("MRN_"&amp;A342))</f>
        <v>0</v>
      </c>
      <c r="L342" s="2">
        <f t="shared" si="208"/>
        <v>0</v>
      </c>
      <c r="M342" s="2" t="str">
        <f t="shared" si="209"/>
        <v>No</v>
      </c>
      <c r="N342" s="2" t="str">
        <f t="shared" si="210"/>
        <v>No</v>
      </c>
      <c r="O342" s="2" t="str" cm="1">
        <f t="array" aca="1" ref="O342" ca="1">IF(OR(INDIRECT("MRN_"&amp;A342)="N/A",B342=0),"No","Yes")</f>
        <v>No</v>
      </c>
    </row>
    <row r="343" spans="1:15" x14ac:dyDescent="0.25">
      <c r="A343" s="22">
        <v>10</v>
      </c>
      <c r="B343" s="84">
        <f>'Chart 10'!R31</f>
        <v>0</v>
      </c>
      <c r="C343" s="84">
        <f>'Chart 10'!S31</f>
        <v>0</v>
      </c>
      <c r="D343" s="84">
        <f>'Chart 10'!T31</f>
        <v>0</v>
      </c>
      <c r="E343" s="84">
        <f>'Chart 10'!U31</f>
        <v>0</v>
      </c>
      <c r="F343" s="85">
        <f>'Chart 10'!V31</f>
        <v>0</v>
      </c>
      <c r="G343" s="117">
        <f>'Chart 10'!W31</f>
        <v>0</v>
      </c>
      <c r="H343" s="84">
        <f>'Chart 10'!X31</f>
        <v>0</v>
      </c>
      <c r="I343" s="84">
        <f>'Chart 10'!Y31</f>
        <v>0</v>
      </c>
      <c r="J343" s="84">
        <f>'Chart 10'!Z31</f>
        <v>0</v>
      </c>
      <c r="K343" s="2" cm="1">
        <f t="array" aca="1" ref="K343" ca="1">IF(B343=0,0,INDIRECT("MRN_"&amp;A343))</f>
        <v>0</v>
      </c>
      <c r="L343" s="2">
        <f t="shared" si="208"/>
        <v>0</v>
      </c>
      <c r="M343" s="2" t="str">
        <f t="shared" si="209"/>
        <v>No</v>
      </c>
      <c r="N343" s="2" t="str">
        <f t="shared" si="210"/>
        <v>No</v>
      </c>
      <c r="O343" s="2" t="str" cm="1">
        <f t="array" aca="1" ref="O343" ca="1">IF(OR(INDIRECT("MRN_"&amp;A343)="N/A",B343=0),"No","Yes")</f>
        <v>No</v>
      </c>
    </row>
    <row r="344" spans="1:15" x14ac:dyDescent="0.25">
      <c r="A344" s="22">
        <v>10</v>
      </c>
      <c r="B344" s="84">
        <f>'Chart 10'!R32</f>
        <v>0</v>
      </c>
      <c r="C344" s="84">
        <f>'Chart 10'!S32</f>
        <v>0</v>
      </c>
      <c r="D344" s="84">
        <f>'Chart 10'!T32</f>
        <v>0</v>
      </c>
      <c r="E344" s="84">
        <f>'Chart 10'!U32</f>
        <v>0</v>
      </c>
      <c r="F344" s="85">
        <f>'Chart 10'!V32</f>
        <v>0</v>
      </c>
      <c r="G344" s="117">
        <f>'Chart 10'!W32</f>
        <v>0</v>
      </c>
      <c r="H344" s="84">
        <f>'Chart 10'!X32</f>
        <v>0</v>
      </c>
      <c r="I344" s="84">
        <f>'Chart 10'!Y32</f>
        <v>0</v>
      </c>
      <c r="J344" s="84">
        <f>'Chart 10'!Z32</f>
        <v>0</v>
      </c>
      <c r="K344" s="2" cm="1">
        <f t="array" aca="1" ref="K344" ca="1">IF(B344=0,0,INDIRECT("MRN_"&amp;A344))</f>
        <v>0</v>
      </c>
      <c r="L344" s="2">
        <f t="shared" si="208"/>
        <v>0</v>
      </c>
      <c r="M344" s="2" t="str">
        <f t="shared" si="209"/>
        <v>No</v>
      </c>
      <c r="N344" s="2" t="str">
        <f t="shared" si="210"/>
        <v>No</v>
      </c>
      <c r="O344" s="2" t="str" cm="1">
        <f t="array" aca="1" ref="O344" ca="1">IF(OR(INDIRECT("MRN_"&amp;A344)="N/A",B344=0),"No","Yes")</f>
        <v>No</v>
      </c>
    </row>
    <row r="345" spans="1:15" x14ac:dyDescent="0.25">
      <c r="A345" s="22">
        <v>10</v>
      </c>
      <c r="B345" s="84">
        <f>'Chart 10'!R33</f>
        <v>0</v>
      </c>
      <c r="C345" s="84">
        <f>'Chart 10'!S33</f>
        <v>0</v>
      </c>
      <c r="D345" s="84">
        <f>'Chart 10'!T33</f>
        <v>0</v>
      </c>
      <c r="E345" s="84">
        <f>'Chart 10'!U33</f>
        <v>0</v>
      </c>
      <c r="F345" s="85">
        <f>'Chart 10'!V33</f>
        <v>0</v>
      </c>
      <c r="G345" s="117">
        <f>'Chart 10'!W33</f>
        <v>0</v>
      </c>
      <c r="H345" s="84">
        <f>'Chart 10'!X33</f>
        <v>0</v>
      </c>
      <c r="I345" s="84">
        <f>'Chart 10'!Y33</f>
        <v>0</v>
      </c>
      <c r="J345" s="84">
        <f>'Chart 10'!Z33</f>
        <v>0</v>
      </c>
      <c r="K345" s="2" cm="1">
        <f t="array" aca="1" ref="K345" ca="1">IF(B345=0,0,INDIRECT("MRN_"&amp;A345))</f>
        <v>0</v>
      </c>
      <c r="L345" s="2">
        <f t="shared" si="208"/>
        <v>0</v>
      </c>
      <c r="M345" s="2" t="str">
        <f t="shared" si="209"/>
        <v>No</v>
      </c>
      <c r="N345" s="2" t="str">
        <f t="shared" si="210"/>
        <v>No</v>
      </c>
      <c r="O345" s="2" t="str" cm="1">
        <f t="array" aca="1" ref="O345" ca="1">IF(OR(INDIRECT("MRN_"&amp;A345)="N/A",B345=0),"No","Yes")</f>
        <v>No</v>
      </c>
    </row>
    <row r="346" spans="1:15" x14ac:dyDescent="0.25">
      <c r="A346" s="22">
        <v>10</v>
      </c>
      <c r="B346" s="84">
        <f>'Chart 10'!R34</f>
        <v>0</v>
      </c>
      <c r="C346" s="84">
        <f>'Chart 10'!S34</f>
        <v>0</v>
      </c>
      <c r="D346" s="84">
        <f>'Chart 10'!T34</f>
        <v>0</v>
      </c>
      <c r="E346" s="84">
        <f>'Chart 10'!U34</f>
        <v>0</v>
      </c>
      <c r="F346" s="85">
        <f>'Chart 10'!V34</f>
        <v>0</v>
      </c>
      <c r="G346" s="117">
        <f>'Chart 10'!W34</f>
        <v>0</v>
      </c>
      <c r="H346" s="84">
        <f>'Chart 10'!X34</f>
        <v>0</v>
      </c>
      <c r="I346" s="84">
        <f>'Chart 10'!Y34</f>
        <v>0</v>
      </c>
      <c r="J346" s="84">
        <f>'Chart 10'!Z34</f>
        <v>0</v>
      </c>
      <c r="K346" s="2" cm="1">
        <f t="array" aca="1" ref="K346" ca="1">IF(B346=0,0,INDIRECT("MRN_"&amp;A346))</f>
        <v>0</v>
      </c>
      <c r="L346" s="2">
        <f t="shared" si="208"/>
        <v>0</v>
      </c>
      <c r="M346" s="2" t="str">
        <f t="shared" si="209"/>
        <v>No</v>
      </c>
      <c r="N346" s="2" t="str">
        <f t="shared" si="210"/>
        <v>No</v>
      </c>
      <c r="O346" s="2" t="str" cm="1">
        <f t="array" aca="1" ref="O346" ca="1">IF(OR(INDIRECT("MRN_"&amp;A346)="N/A",B346=0),"No","Yes")</f>
        <v>No</v>
      </c>
    </row>
    <row r="347" spans="1:15" x14ac:dyDescent="0.25">
      <c r="A347" s="22">
        <v>10</v>
      </c>
      <c r="B347" s="84">
        <f>'Chart 10'!R35</f>
        <v>0</v>
      </c>
      <c r="C347" s="84">
        <f>'Chart 10'!S35</f>
        <v>0</v>
      </c>
      <c r="D347" s="84">
        <f>'Chart 10'!T35</f>
        <v>0</v>
      </c>
      <c r="E347" s="84">
        <f>'Chart 10'!U35</f>
        <v>0</v>
      </c>
      <c r="F347" s="85">
        <f>'Chart 10'!V35</f>
        <v>0</v>
      </c>
      <c r="G347" s="117">
        <f>'Chart 10'!W35</f>
        <v>0</v>
      </c>
      <c r="H347" s="84">
        <f>'Chart 10'!X35</f>
        <v>0</v>
      </c>
      <c r="I347" s="84">
        <f>'Chart 10'!Y35</f>
        <v>0</v>
      </c>
      <c r="J347" s="84">
        <f>'Chart 10'!Z35</f>
        <v>0</v>
      </c>
      <c r="K347" s="2" cm="1">
        <f t="array" aca="1" ref="K347" ca="1">IF(B347=0,0,INDIRECT("MRN_"&amp;A347))</f>
        <v>0</v>
      </c>
      <c r="L347" s="2">
        <f t="shared" si="208"/>
        <v>0</v>
      </c>
      <c r="M347" s="2" t="str">
        <f t="shared" si="209"/>
        <v>No</v>
      </c>
      <c r="N347" s="2" t="str">
        <f t="shared" si="210"/>
        <v>No</v>
      </c>
      <c r="O347" s="2" t="str" cm="1">
        <f t="array" aca="1" ref="O347" ca="1">IF(OR(INDIRECT("MRN_"&amp;A347)="N/A",B347=0),"No","Yes")</f>
        <v>No</v>
      </c>
    </row>
    <row r="348" spans="1:15" x14ac:dyDescent="0.25">
      <c r="A348" s="22">
        <v>10</v>
      </c>
      <c r="B348" s="84">
        <f>'Chart 10'!R36</f>
        <v>0</v>
      </c>
      <c r="C348" s="84">
        <f>'Chart 10'!S36</f>
        <v>0</v>
      </c>
      <c r="D348" s="84">
        <f>'Chart 10'!T36</f>
        <v>0</v>
      </c>
      <c r="E348" s="84">
        <f>'Chart 10'!U36</f>
        <v>0</v>
      </c>
      <c r="F348" s="85">
        <f>'Chart 10'!V36</f>
        <v>0</v>
      </c>
      <c r="G348" s="117">
        <f>'Chart 10'!W36</f>
        <v>0</v>
      </c>
      <c r="H348" s="84">
        <f>'Chart 10'!X36</f>
        <v>0</v>
      </c>
      <c r="I348" s="84">
        <f>'Chart 10'!Y36</f>
        <v>0</v>
      </c>
      <c r="J348" s="84">
        <f>'Chart 10'!Z36</f>
        <v>0</v>
      </c>
      <c r="K348" s="2" cm="1">
        <f t="array" aca="1" ref="K348" ca="1">IF(B348=0,0,INDIRECT("MRN_"&amp;A348))</f>
        <v>0</v>
      </c>
      <c r="L348" s="2">
        <f t="shared" si="208"/>
        <v>0</v>
      </c>
      <c r="M348" s="2" t="str">
        <f t="shared" si="209"/>
        <v>No</v>
      </c>
      <c r="N348" s="2" t="str">
        <f t="shared" si="210"/>
        <v>No</v>
      </c>
      <c r="O348" s="2" t="str" cm="1">
        <f t="array" aca="1" ref="O348" ca="1">IF(OR(INDIRECT("MRN_"&amp;A348)="N/A",B348=0),"No","Yes")</f>
        <v>No</v>
      </c>
    </row>
    <row r="349" spans="1:15" x14ac:dyDescent="0.25">
      <c r="A349" s="22">
        <v>10</v>
      </c>
      <c r="B349" s="84">
        <f>'Chart 10'!R37</f>
        <v>0</v>
      </c>
      <c r="C349" s="84">
        <f>'Chart 10'!S37</f>
        <v>0</v>
      </c>
      <c r="D349" s="84">
        <f>'Chart 10'!T37</f>
        <v>0</v>
      </c>
      <c r="E349" s="84">
        <f>'Chart 10'!U37</f>
        <v>0</v>
      </c>
      <c r="F349" s="85">
        <f>'Chart 10'!V37</f>
        <v>0</v>
      </c>
      <c r="G349" s="117">
        <f>'Chart 10'!W37</f>
        <v>0</v>
      </c>
      <c r="H349" s="84">
        <f>'Chart 10'!X37</f>
        <v>0</v>
      </c>
      <c r="I349" s="84">
        <f>'Chart 10'!Y37</f>
        <v>0</v>
      </c>
      <c r="J349" s="84">
        <f>'Chart 10'!Z37</f>
        <v>0</v>
      </c>
      <c r="K349" s="2" cm="1">
        <f t="array" aca="1" ref="K349" ca="1">IF(B349=0,0,INDIRECT("MRN_"&amp;A349))</f>
        <v>0</v>
      </c>
      <c r="L349" s="2">
        <f t="shared" si="208"/>
        <v>0</v>
      </c>
      <c r="M349" s="2" t="str">
        <f t="shared" si="209"/>
        <v>No</v>
      </c>
      <c r="N349" s="2" t="str">
        <f t="shared" si="210"/>
        <v>No</v>
      </c>
      <c r="O349" s="2" t="str" cm="1">
        <f t="array" aca="1" ref="O349" ca="1">IF(OR(INDIRECT("MRN_"&amp;A349)="N/A",B349=0),"No","Yes")</f>
        <v>No</v>
      </c>
    </row>
    <row r="350" spans="1:15" x14ac:dyDescent="0.25">
      <c r="A350" s="22">
        <v>10</v>
      </c>
      <c r="B350" s="84">
        <f>'Chart 10'!R38</f>
        <v>0</v>
      </c>
      <c r="C350" s="84">
        <f>'Chart 10'!S38</f>
        <v>0</v>
      </c>
      <c r="D350" s="84">
        <f>'Chart 10'!T38</f>
        <v>0</v>
      </c>
      <c r="E350" s="84">
        <f>'Chart 10'!U38</f>
        <v>0</v>
      </c>
      <c r="F350" s="85">
        <f>'Chart 10'!V38</f>
        <v>0</v>
      </c>
      <c r="G350" s="117">
        <f>'Chart 10'!W38</f>
        <v>0</v>
      </c>
      <c r="H350" s="84">
        <f>'Chart 10'!X38</f>
        <v>0</v>
      </c>
      <c r="I350" s="84">
        <f>'Chart 10'!Y38</f>
        <v>0</v>
      </c>
      <c r="J350" s="84">
        <f>'Chart 10'!Z38</f>
        <v>0</v>
      </c>
      <c r="K350" s="2" cm="1">
        <f t="array" aca="1" ref="K350" ca="1">IF(B350=0,0,INDIRECT("MRN_"&amp;A350))</f>
        <v>0</v>
      </c>
      <c r="L350" s="2">
        <f t="shared" si="208"/>
        <v>0</v>
      </c>
      <c r="M350" s="2" t="str">
        <f t="shared" si="209"/>
        <v>No</v>
      </c>
      <c r="N350" s="2" t="str">
        <f t="shared" si="210"/>
        <v>No</v>
      </c>
      <c r="O350" s="2" t="str" cm="1">
        <f t="array" aca="1" ref="O350" ca="1">IF(OR(INDIRECT("MRN_"&amp;A350)="N/A",B350=0),"No","Yes")</f>
        <v>No</v>
      </c>
    </row>
    <row r="351" spans="1:15" x14ac:dyDescent="0.25">
      <c r="A351" s="22">
        <v>11</v>
      </c>
      <c r="B351" s="84">
        <f>'Chart 11'!R9</f>
        <v>0</v>
      </c>
      <c r="C351" s="84">
        <f>'Chart 11'!S9</f>
        <v>0</v>
      </c>
      <c r="D351" s="84">
        <f>'Chart 11'!T9</f>
        <v>0</v>
      </c>
      <c r="E351" s="84">
        <f>'Chart 11'!U9</f>
        <v>0</v>
      </c>
      <c r="F351" s="85">
        <f>'Chart 11'!V9</f>
        <v>0</v>
      </c>
      <c r="G351" s="117">
        <f>'Chart 11'!W9</f>
        <v>0</v>
      </c>
      <c r="H351" s="84">
        <f>'Chart 11'!X9</f>
        <v>0</v>
      </c>
      <c r="I351" s="84">
        <f>'Chart 11'!Y9</f>
        <v>0</v>
      </c>
      <c r="J351" s="84">
        <f>'Chart 11'!Z9</f>
        <v>0</v>
      </c>
      <c r="K351" s="2" cm="1">
        <f t="array" aca="1" ref="K351" ca="1">IF(B351=0,0,INDIRECT("MRN_"&amp;A351))</f>
        <v>0</v>
      </c>
      <c r="L351" s="2">
        <f t="shared" si="205"/>
        <v>0</v>
      </c>
      <c r="M351" s="2" t="str">
        <f t="shared" si="206"/>
        <v>No</v>
      </c>
      <c r="N351" s="2" t="str">
        <f t="shared" si="207"/>
        <v>No</v>
      </c>
      <c r="O351" s="2" t="str" cm="1">
        <f t="array" aca="1" ref="O351" ca="1">IF(OR(INDIRECT("MRN_"&amp;A351)="N/A",B351=0),"No","Yes")</f>
        <v>No</v>
      </c>
    </row>
    <row r="352" spans="1:15" x14ac:dyDescent="0.25">
      <c r="A352" s="22">
        <v>11</v>
      </c>
      <c r="B352" s="84">
        <f>'Chart 11'!R10</f>
        <v>0</v>
      </c>
      <c r="C352" s="84">
        <f>'Chart 11'!S10</f>
        <v>0</v>
      </c>
      <c r="D352" s="84">
        <f>'Chart 11'!T10</f>
        <v>0</v>
      </c>
      <c r="E352" s="84">
        <f>'Chart 11'!U10</f>
        <v>0</v>
      </c>
      <c r="F352" s="85">
        <f>'Chart 11'!V10</f>
        <v>0</v>
      </c>
      <c r="G352" s="117">
        <f>'Chart 11'!W10</f>
        <v>0</v>
      </c>
      <c r="H352" s="84">
        <f>'Chart 11'!X10</f>
        <v>0</v>
      </c>
      <c r="I352" s="84">
        <f>'Chart 11'!Y10</f>
        <v>0</v>
      </c>
      <c r="J352" s="84">
        <f>'Chart 11'!Z10</f>
        <v>0</v>
      </c>
      <c r="K352" s="2" cm="1">
        <f t="array" aca="1" ref="K352" ca="1">IF(B352=0,0,INDIRECT("MRN_"&amp;A352))</f>
        <v>0</v>
      </c>
      <c r="L352" s="2">
        <f t="shared" ref="L352:L380" si="211">IF(B352=0,0,"Client_"&amp;A352)</f>
        <v>0</v>
      </c>
      <c r="M352" s="2" t="str">
        <f t="shared" ref="M352:M380" si="212">IF(I352=0,"No","Yes")</f>
        <v>No</v>
      </c>
      <c r="N352" s="2" t="str">
        <f t="shared" ref="N352:N380" si="213">IF(H352=0,"No","Yes")</f>
        <v>No</v>
      </c>
      <c r="O352" s="2" t="str" cm="1">
        <f t="array" aca="1" ref="O352" ca="1">IF(OR(INDIRECT("MRN_"&amp;A352)="N/A",B352=0),"No","Yes")</f>
        <v>No</v>
      </c>
    </row>
    <row r="353" spans="1:15" x14ac:dyDescent="0.25">
      <c r="A353" s="22">
        <v>11</v>
      </c>
      <c r="B353" s="84">
        <f>'Chart 11'!R11</f>
        <v>0</v>
      </c>
      <c r="C353" s="84">
        <f>'Chart 11'!S11</f>
        <v>0</v>
      </c>
      <c r="D353" s="84">
        <f>'Chart 11'!T11</f>
        <v>0</v>
      </c>
      <c r="E353" s="84">
        <f>'Chart 11'!U11</f>
        <v>0</v>
      </c>
      <c r="F353" s="85">
        <f>'Chart 11'!V11</f>
        <v>0</v>
      </c>
      <c r="G353" s="117">
        <f>'Chart 11'!W11</f>
        <v>0</v>
      </c>
      <c r="H353" s="84">
        <f>'Chart 11'!X11</f>
        <v>0</v>
      </c>
      <c r="I353" s="84">
        <f>'Chart 11'!Y11</f>
        <v>0</v>
      </c>
      <c r="J353" s="84">
        <f>'Chart 11'!Z11</f>
        <v>0</v>
      </c>
      <c r="K353" s="2" cm="1">
        <f t="array" aca="1" ref="K353" ca="1">IF(B353=0,0,INDIRECT("MRN_"&amp;A353))</f>
        <v>0</v>
      </c>
      <c r="L353" s="2">
        <f t="shared" si="211"/>
        <v>0</v>
      </c>
      <c r="M353" s="2" t="str">
        <f t="shared" si="212"/>
        <v>No</v>
      </c>
      <c r="N353" s="2" t="str">
        <f t="shared" si="213"/>
        <v>No</v>
      </c>
      <c r="O353" s="2" t="str" cm="1">
        <f t="array" aca="1" ref="O353" ca="1">IF(OR(INDIRECT("MRN_"&amp;A353)="N/A",B353=0),"No","Yes")</f>
        <v>No</v>
      </c>
    </row>
    <row r="354" spans="1:15" x14ac:dyDescent="0.25">
      <c r="A354" s="22">
        <v>11</v>
      </c>
      <c r="B354" s="84">
        <f>'Chart 11'!R12</f>
        <v>0</v>
      </c>
      <c r="C354" s="84">
        <f>'Chart 11'!S12</f>
        <v>0</v>
      </c>
      <c r="D354" s="84">
        <f>'Chart 11'!T12</f>
        <v>0</v>
      </c>
      <c r="E354" s="84">
        <f>'Chart 11'!U12</f>
        <v>0</v>
      </c>
      <c r="F354" s="85">
        <f>'Chart 11'!V12</f>
        <v>0</v>
      </c>
      <c r="G354" s="117">
        <f>'Chart 11'!W12</f>
        <v>0</v>
      </c>
      <c r="H354" s="84">
        <f>'Chart 11'!X12</f>
        <v>0</v>
      </c>
      <c r="I354" s="84">
        <f>'Chart 11'!Y12</f>
        <v>0</v>
      </c>
      <c r="J354" s="84">
        <f>'Chart 11'!Z12</f>
        <v>0</v>
      </c>
      <c r="K354" s="2" cm="1">
        <f t="array" aca="1" ref="K354" ca="1">IF(B354=0,0,INDIRECT("MRN_"&amp;A354))</f>
        <v>0</v>
      </c>
      <c r="L354" s="2">
        <f t="shared" si="211"/>
        <v>0</v>
      </c>
      <c r="M354" s="2" t="str">
        <f t="shared" si="212"/>
        <v>No</v>
      </c>
      <c r="N354" s="2" t="str">
        <f t="shared" si="213"/>
        <v>No</v>
      </c>
      <c r="O354" s="2" t="str" cm="1">
        <f t="array" aca="1" ref="O354" ca="1">IF(OR(INDIRECT("MRN_"&amp;A354)="N/A",B354=0),"No","Yes")</f>
        <v>No</v>
      </c>
    </row>
    <row r="355" spans="1:15" x14ac:dyDescent="0.25">
      <c r="A355" s="22">
        <v>11</v>
      </c>
      <c r="B355" s="84">
        <f>'Chart 11'!R13</f>
        <v>0</v>
      </c>
      <c r="C355" s="84">
        <f>'Chart 11'!S13</f>
        <v>0</v>
      </c>
      <c r="D355" s="84">
        <f>'Chart 11'!T13</f>
        <v>0</v>
      </c>
      <c r="E355" s="84">
        <f>'Chart 11'!U13</f>
        <v>0</v>
      </c>
      <c r="F355" s="85">
        <f>'Chart 11'!V13</f>
        <v>0</v>
      </c>
      <c r="G355" s="117">
        <f>'Chart 11'!W13</f>
        <v>0</v>
      </c>
      <c r="H355" s="84">
        <f>'Chart 11'!X13</f>
        <v>0</v>
      </c>
      <c r="I355" s="84">
        <f>'Chart 11'!Y13</f>
        <v>0</v>
      </c>
      <c r="J355" s="84">
        <f>'Chart 11'!Z13</f>
        <v>0</v>
      </c>
      <c r="K355" s="2" cm="1">
        <f t="array" aca="1" ref="K355" ca="1">IF(B355=0,0,INDIRECT("MRN_"&amp;A355))</f>
        <v>0</v>
      </c>
      <c r="L355" s="2">
        <f t="shared" si="211"/>
        <v>0</v>
      </c>
      <c r="M355" s="2" t="str">
        <f t="shared" si="212"/>
        <v>No</v>
      </c>
      <c r="N355" s="2" t="str">
        <f t="shared" si="213"/>
        <v>No</v>
      </c>
      <c r="O355" s="2" t="str" cm="1">
        <f t="array" aca="1" ref="O355" ca="1">IF(OR(INDIRECT("MRN_"&amp;A355)="N/A",B355=0),"No","Yes")</f>
        <v>No</v>
      </c>
    </row>
    <row r="356" spans="1:15" x14ac:dyDescent="0.25">
      <c r="A356" s="22">
        <v>11</v>
      </c>
      <c r="B356" s="84">
        <f>'Chart 11'!R14</f>
        <v>0</v>
      </c>
      <c r="C356" s="84">
        <f>'Chart 11'!S14</f>
        <v>0</v>
      </c>
      <c r="D356" s="84">
        <f>'Chart 11'!T14</f>
        <v>0</v>
      </c>
      <c r="E356" s="84">
        <f>'Chart 11'!U14</f>
        <v>0</v>
      </c>
      <c r="F356" s="85">
        <f>'Chart 11'!V14</f>
        <v>0</v>
      </c>
      <c r="G356" s="117">
        <f>'Chart 11'!W14</f>
        <v>0</v>
      </c>
      <c r="H356" s="84">
        <f>'Chart 11'!X14</f>
        <v>0</v>
      </c>
      <c r="I356" s="84">
        <f>'Chart 11'!Y14</f>
        <v>0</v>
      </c>
      <c r="J356" s="84">
        <f>'Chart 11'!Z14</f>
        <v>0</v>
      </c>
      <c r="K356" s="2" cm="1">
        <f t="array" aca="1" ref="K356" ca="1">IF(B356=0,0,INDIRECT("MRN_"&amp;A356))</f>
        <v>0</v>
      </c>
      <c r="L356" s="2">
        <f t="shared" si="211"/>
        <v>0</v>
      </c>
      <c r="M356" s="2" t="str">
        <f t="shared" si="212"/>
        <v>No</v>
      </c>
      <c r="N356" s="2" t="str">
        <f t="shared" si="213"/>
        <v>No</v>
      </c>
      <c r="O356" s="2" t="str" cm="1">
        <f t="array" aca="1" ref="O356" ca="1">IF(OR(INDIRECT("MRN_"&amp;A356)="N/A",B356=0),"No","Yes")</f>
        <v>No</v>
      </c>
    </row>
    <row r="357" spans="1:15" x14ac:dyDescent="0.25">
      <c r="A357" s="22">
        <v>11</v>
      </c>
      <c r="B357" s="84">
        <f>'Chart 11'!R15</f>
        <v>0</v>
      </c>
      <c r="C357" s="84">
        <f>'Chart 11'!S15</f>
        <v>0</v>
      </c>
      <c r="D357" s="84">
        <f>'Chart 11'!T15</f>
        <v>0</v>
      </c>
      <c r="E357" s="84">
        <f>'Chart 11'!U15</f>
        <v>0</v>
      </c>
      <c r="F357" s="85">
        <f>'Chart 11'!V15</f>
        <v>0</v>
      </c>
      <c r="G357" s="117">
        <f>'Chart 11'!W15</f>
        <v>0</v>
      </c>
      <c r="H357" s="84">
        <f>'Chart 11'!X15</f>
        <v>0</v>
      </c>
      <c r="I357" s="84">
        <f>'Chart 11'!Y15</f>
        <v>0</v>
      </c>
      <c r="J357" s="84">
        <f>'Chart 11'!Z15</f>
        <v>0</v>
      </c>
      <c r="K357" s="2" cm="1">
        <f t="array" aca="1" ref="K357" ca="1">IF(B357=0,0,INDIRECT("MRN_"&amp;A357))</f>
        <v>0</v>
      </c>
      <c r="L357" s="2">
        <f t="shared" si="211"/>
        <v>0</v>
      </c>
      <c r="M357" s="2" t="str">
        <f t="shared" si="212"/>
        <v>No</v>
      </c>
      <c r="N357" s="2" t="str">
        <f t="shared" si="213"/>
        <v>No</v>
      </c>
      <c r="O357" s="2" t="str" cm="1">
        <f t="array" aca="1" ref="O357" ca="1">IF(OR(INDIRECT("MRN_"&amp;A357)="N/A",B357=0),"No","Yes")</f>
        <v>No</v>
      </c>
    </row>
    <row r="358" spans="1:15" x14ac:dyDescent="0.25">
      <c r="A358" s="22">
        <v>11</v>
      </c>
      <c r="B358" s="84">
        <f>'Chart 11'!R16</f>
        <v>0</v>
      </c>
      <c r="C358" s="84">
        <f>'Chart 11'!S16</f>
        <v>0</v>
      </c>
      <c r="D358" s="84">
        <f>'Chart 11'!T16</f>
        <v>0</v>
      </c>
      <c r="E358" s="84">
        <f>'Chart 11'!U16</f>
        <v>0</v>
      </c>
      <c r="F358" s="85">
        <f>'Chart 11'!V16</f>
        <v>0</v>
      </c>
      <c r="G358" s="117">
        <f>'Chart 11'!W16</f>
        <v>0</v>
      </c>
      <c r="H358" s="84">
        <f>'Chart 11'!X16</f>
        <v>0</v>
      </c>
      <c r="I358" s="84">
        <f>'Chart 11'!Y16</f>
        <v>0</v>
      </c>
      <c r="J358" s="84">
        <f>'Chart 11'!Z16</f>
        <v>0</v>
      </c>
      <c r="K358" s="2" cm="1">
        <f t="array" aca="1" ref="K358" ca="1">IF(B358=0,0,INDIRECT("MRN_"&amp;A358))</f>
        <v>0</v>
      </c>
      <c r="L358" s="2">
        <f t="shared" si="211"/>
        <v>0</v>
      </c>
      <c r="M358" s="2" t="str">
        <f t="shared" si="212"/>
        <v>No</v>
      </c>
      <c r="N358" s="2" t="str">
        <f t="shared" si="213"/>
        <v>No</v>
      </c>
      <c r="O358" s="2" t="str" cm="1">
        <f t="array" aca="1" ref="O358" ca="1">IF(OR(INDIRECT("MRN_"&amp;A358)="N/A",B358=0),"No","Yes")</f>
        <v>No</v>
      </c>
    </row>
    <row r="359" spans="1:15" x14ac:dyDescent="0.25">
      <c r="A359" s="22">
        <v>11</v>
      </c>
      <c r="B359" s="84">
        <f>'Chart 11'!R17</f>
        <v>0</v>
      </c>
      <c r="C359" s="84">
        <f>'Chart 11'!S17</f>
        <v>0</v>
      </c>
      <c r="D359" s="84">
        <f>'Chart 11'!T17</f>
        <v>0</v>
      </c>
      <c r="E359" s="84">
        <f>'Chart 11'!U17</f>
        <v>0</v>
      </c>
      <c r="F359" s="85">
        <f>'Chart 11'!V17</f>
        <v>0</v>
      </c>
      <c r="G359" s="117">
        <f>'Chart 11'!W17</f>
        <v>0</v>
      </c>
      <c r="H359" s="84">
        <f>'Chart 11'!X17</f>
        <v>0</v>
      </c>
      <c r="I359" s="84">
        <f>'Chart 11'!Y17</f>
        <v>0</v>
      </c>
      <c r="J359" s="84">
        <f>'Chart 11'!Z17</f>
        <v>0</v>
      </c>
      <c r="K359" s="2" cm="1">
        <f t="array" aca="1" ref="K359" ca="1">IF(B359=0,0,INDIRECT("MRN_"&amp;A359))</f>
        <v>0</v>
      </c>
      <c r="L359" s="2">
        <f t="shared" si="211"/>
        <v>0</v>
      </c>
      <c r="M359" s="2" t="str">
        <f t="shared" si="212"/>
        <v>No</v>
      </c>
      <c r="N359" s="2" t="str">
        <f t="shared" si="213"/>
        <v>No</v>
      </c>
      <c r="O359" s="2" t="str" cm="1">
        <f t="array" aca="1" ref="O359" ca="1">IF(OR(INDIRECT("MRN_"&amp;A359)="N/A",B359=0),"No","Yes")</f>
        <v>No</v>
      </c>
    </row>
    <row r="360" spans="1:15" x14ac:dyDescent="0.25">
      <c r="A360" s="22">
        <v>11</v>
      </c>
      <c r="B360" s="84">
        <f>'Chart 11'!R18</f>
        <v>0</v>
      </c>
      <c r="C360" s="84">
        <f>'Chart 11'!S18</f>
        <v>0</v>
      </c>
      <c r="D360" s="84">
        <f>'Chart 11'!T18</f>
        <v>0</v>
      </c>
      <c r="E360" s="84">
        <f>'Chart 11'!U18</f>
        <v>0</v>
      </c>
      <c r="F360" s="85">
        <f>'Chart 11'!V18</f>
        <v>0</v>
      </c>
      <c r="G360" s="117">
        <f>'Chart 11'!W18</f>
        <v>0</v>
      </c>
      <c r="H360" s="84">
        <f>'Chart 11'!X18</f>
        <v>0</v>
      </c>
      <c r="I360" s="84">
        <f>'Chart 11'!Y18</f>
        <v>0</v>
      </c>
      <c r="J360" s="84">
        <f>'Chart 11'!Z18</f>
        <v>0</v>
      </c>
      <c r="K360" s="2" cm="1">
        <f t="array" aca="1" ref="K360" ca="1">IF(B360=0,0,INDIRECT("MRN_"&amp;A360))</f>
        <v>0</v>
      </c>
      <c r="L360" s="2">
        <f t="shared" si="211"/>
        <v>0</v>
      </c>
      <c r="M360" s="2" t="str">
        <f t="shared" si="212"/>
        <v>No</v>
      </c>
      <c r="N360" s="2" t="str">
        <f t="shared" si="213"/>
        <v>No</v>
      </c>
      <c r="O360" s="2" t="str" cm="1">
        <f t="array" aca="1" ref="O360" ca="1">IF(OR(INDIRECT("MRN_"&amp;A360)="N/A",B360=0),"No","Yes")</f>
        <v>No</v>
      </c>
    </row>
    <row r="361" spans="1:15" x14ac:dyDescent="0.25">
      <c r="A361" s="22">
        <v>11</v>
      </c>
      <c r="B361" s="84">
        <f>'Chart 11'!R19</f>
        <v>0</v>
      </c>
      <c r="C361" s="84">
        <f>'Chart 11'!S19</f>
        <v>0</v>
      </c>
      <c r="D361" s="84">
        <f>'Chart 11'!T19</f>
        <v>0</v>
      </c>
      <c r="E361" s="84">
        <f>'Chart 11'!U19</f>
        <v>0</v>
      </c>
      <c r="F361" s="85">
        <f>'Chart 11'!V19</f>
        <v>0</v>
      </c>
      <c r="G361" s="117">
        <f>'Chart 11'!W19</f>
        <v>0</v>
      </c>
      <c r="H361" s="84">
        <f>'Chart 11'!X19</f>
        <v>0</v>
      </c>
      <c r="I361" s="84">
        <f>'Chart 11'!Y19</f>
        <v>0</v>
      </c>
      <c r="J361" s="84">
        <f>'Chart 11'!Z19</f>
        <v>0</v>
      </c>
      <c r="K361" s="2" cm="1">
        <f t="array" aca="1" ref="K361" ca="1">IF(B361=0,0,INDIRECT("MRN_"&amp;A361))</f>
        <v>0</v>
      </c>
      <c r="L361" s="2">
        <f t="shared" si="211"/>
        <v>0</v>
      </c>
      <c r="M361" s="2" t="str">
        <f t="shared" si="212"/>
        <v>No</v>
      </c>
      <c r="N361" s="2" t="str">
        <f t="shared" si="213"/>
        <v>No</v>
      </c>
      <c r="O361" s="2" t="str" cm="1">
        <f t="array" aca="1" ref="O361" ca="1">IF(OR(INDIRECT("MRN_"&amp;A361)="N/A",B361=0),"No","Yes")</f>
        <v>No</v>
      </c>
    </row>
    <row r="362" spans="1:15" x14ac:dyDescent="0.25">
      <c r="A362" s="22">
        <v>11</v>
      </c>
      <c r="B362" s="84">
        <f>'Chart 11'!R20</f>
        <v>0</v>
      </c>
      <c r="C362" s="84">
        <f>'Chart 11'!S20</f>
        <v>0</v>
      </c>
      <c r="D362" s="84">
        <f>'Chart 11'!T20</f>
        <v>0</v>
      </c>
      <c r="E362" s="84">
        <f>'Chart 11'!U20</f>
        <v>0</v>
      </c>
      <c r="F362" s="85">
        <f>'Chart 11'!V20</f>
        <v>0</v>
      </c>
      <c r="G362" s="117">
        <f>'Chart 11'!W20</f>
        <v>0</v>
      </c>
      <c r="H362" s="84">
        <f>'Chart 11'!X20</f>
        <v>0</v>
      </c>
      <c r="I362" s="84">
        <f>'Chart 11'!Y20</f>
        <v>0</v>
      </c>
      <c r="J362" s="84">
        <f>'Chart 11'!Z20</f>
        <v>0</v>
      </c>
      <c r="K362" s="2" cm="1">
        <f t="array" aca="1" ref="K362" ca="1">IF(B362=0,0,INDIRECT("MRN_"&amp;A362))</f>
        <v>0</v>
      </c>
      <c r="L362" s="2">
        <f t="shared" si="211"/>
        <v>0</v>
      </c>
      <c r="M362" s="2" t="str">
        <f t="shared" si="212"/>
        <v>No</v>
      </c>
      <c r="N362" s="2" t="str">
        <f t="shared" si="213"/>
        <v>No</v>
      </c>
      <c r="O362" s="2" t="str" cm="1">
        <f t="array" aca="1" ref="O362" ca="1">IF(OR(INDIRECT("MRN_"&amp;A362)="N/A",B362=0),"No","Yes")</f>
        <v>No</v>
      </c>
    </row>
    <row r="363" spans="1:15" x14ac:dyDescent="0.25">
      <c r="A363" s="22">
        <v>11</v>
      </c>
      <c r="B363" s="84">
        <f>'Chart 11'!R21</f>
        <v>0</v>
      </c>
      <c r="C363" s="84">
        <f>'Chart 11'!S21</f>
        <v>0</v>
      </c>
      <c r="D363" s="84">
        <f>'Chart 11'!T21</f>
        <v>0</v>
      </c>
      <c r="E363" s="84">
        <f>'Chart 11'!U21</f>
        <v>0</v>
      </c>
      <c r="F363" s="85">
        <f>'Chart 11'!V21</f>
        <v>0</v>
      </c>
      <c r="G363" s="117">
        <f>'Chart 11'!W21</f>
        <v>0</v>
      </c>
      <c r="H363" s="84">
        <f>'Chart 11'!X21</f>
        <v>0</v>
      </c>
      <c r="I363" s="84">
        <f>'Chart 11'!Y21</f>
        <v>0</v>
      </c>
      <c r="J363" s="84">
        <f>'Chart 11'!Z21</f>
        <v>0</v>
      </c>
      <c r="K363" s="2" cm="1">
        <f t="array" aca="1" ref="K363" ca="1">IF(B363=0,0,INDIRECT("MRN_"&amp;A363))</f>
        <v>0</v>
      </c>
      <c r="L363" s="2">
        <f t="shared" si="211"/>
        <v>0</v>
      </c>
      <c r="M363" s="2" t="str">
        <f t="shared" si="212"/>
        <v>No</v>
      </c>
      <c r="N363" s="2" t="str">
        <f t="shared" si="213"/>
        <v>No</v>
      </c>
      <c r="O363" s="2" t="str" cm="1">
        <f t="array" aca="1" ref="O363" ca="1">IF(OR(INDIRECT("MRN_"&amp;A363)="N/A",B363=0),"No","Yes")</f>
        <v>No</v>
      </c>
    </row>
    <row r="364" spans="1:15" x14ac:dyDescent="0.25">
      <c r="A364" s="22">
        <v>11</v>
      </c>
      <c r="B364" s="84">
        <f>'Chart 11'!R22</f>
        <v>0</v>
      </c>
      <c r="C364" s="84">
        <f>'Chart 11'!S22</f>
        <v>0</v>
      </c>
      <c r="D364" s="84">
        <f>'Chart 11'!T22</f>
        <v>0</v>
      </c>
      <c r="E364" s="84">
        <f>'Chart 11'!U22</f>
        <v>0</v>
      </c>
      <c r="F364" s="85">
        <f>'Chart 11'!V22</f>
        <v>0</v>
      </c>
      <c r="G364" s="117">
        <f>'Chart 11'!W22</f>
        <v>0</v>
      </c>
      <c r="H364" s="84">
        <f>'Chart 11'!X22</f>
        <v>0</v>
      </c>
      <c r="I364" s="84">
        <f>'Chart 11'!Y22</f>
        <v>0</v>
      </c>
      <c r="J364" s="84">
        <f>'Chart 11'!Z22</f>
        <v>0</v>
      </c>
      <c r="K364" s="2" cm="1">
        <f t="array" aca="1" ref="K364" ca="1">IF(B364=0,0,INDIRECT("MRN_"&amp;A364))</f>
        <v>0</v>
      </c>
      <c r="L364" s="2">
        <f t="shared" si="211"/>
        <v>0</v>
      </c>
      <c r="M364" s="2" t="str">
        <f t="shared" si="212"/>
        <v>No</v>
      </c>
      <c r="N364" s="2" t="str">
        <f t="shared" si="213"/>
        <v>No</v>
      </c>
      <c r="O364" s="2" t="str" cm="1">
        <f t="array" aca="1" ref="O364" ca="1">IF(OR(INDIRECT("MRN_"&amp;A364)="N/A",B364=0),"No","Yes")</f>
        <v>No</v>
      </c>
    </row>
    <row r="365" spans="1:15" x14ac:dyDescent="0.25">
      <c r="A365" s="22">
        <v>11</v>
      </c>
      <c r="B365" s="84">
        <f>'Chart 11'!R23</f>
        <v>0</v>
      </c>
      <c r="C365" s="84">
        <f>'Chart 11'!S23</f>
        <v>0</v>
      </c>
      <c r="D365" s="84">
        <f>'Chart 11'!T23</f>
        <v>0</v>
      </c>
      <c r="E365" s="84">
        <f>'Chart 11'!U23</f>
        <v>0</v>
      </c>
      <c r="F365" s="85">
        <f>'Chart 11'!V23</f>
        <v>0</v>
      </c>
      <c r="G365" s="117">
        <f>'Chart 11'!W23</f>
        <v>0</v>
      </c>
      <c r="H365" s="84">
        <f>'Chart 11'!X23</f>
        <v>0</v>
      </c>
      <c r="I365" s="84">
        <f>'Chart 11'!Y23</f>
        <v>0</v>
      </c>
      <c r="J365" s="84">
        <f>'Chart 11'!Z23</f>
        <v>0</v>
      </c>
      <c r="K365" s="2" cm="1">
        <f t="array" aca="1" ref="K365" ca="1">IF(B365=0,0,INDIRECT("MRN_"&amp;A365))</f>
        <v>0</v>
      </c>
      <c r="L365" s="2">
        <f t="shared" si="211"/>
        <v>0</v>
      </c>
      <c r="M365" s="2" t="str">
        <f t="shared" si="212"/>
        <v>No</v>
      </c>
      <c r="N365" s="2" t="str">
        <f t="shared" si="213"/>
        <v>No</v>
      </c>
      <c r="O365" s="2" t="str" cm="1">
        <f t="array" aca="1" ref="O365" ca="1">IF(OR(INDIRECT("MRN_"&amp;A365)="N/A",B365=0),"No","Yes")</f>
        <v>No</v>
      </c>
    </row>
    <row r="366" spans="1:15" x14ac:dyDescent="0.25">
      <c r="A366" s="22">
        <v>11</v>
      </c>
      <c r="B366" s="84">
        <f>'Chart 11'!R24</f>
        <v>0</v>
      </c>
      <c r="C366" s="84">
        <f>'Chart 11'!S24</f>
        <v>0</v>
      </c>
      <c r="D366" s="84">
        <f>'Chart 11'!T24</f>
        <v>0</v>
      </c>
      <c r="E366" s="84">
        <f>'Chart 11'!U24</f>
        <v>0</v>
      </c>
      <c r="F366" s="85">
        <f>'Chart 11'!V24</f>
        <v>0</v>
      </c>
      <c r="G366" s="117">
        <f>'Chart 11'!W24</f>
        <v>0</v>
      </c>
      <c r="H366" s="84">
        <f>'Chart 11'!X24</f>
        <v>0</v>
      </c>
      <c r="I366" s="84">
        <f>'Chart 11'!Y24</f>
        <v>0</v>
      </c>
      <c r="J366" s="84">
        <f>'Chart 11'!Z24</f>
        <v>0</v>
      </c>
      <c r="K366" s="2" cm="1">
        <f t="array" aca="1" ref="K366" ca="1">IF(B366=0,0,INDIRECT("MRN_"&amp;A366))</f>
        <v>0</v>
      </c>
      <c r="L366" s="2">
        <f t="shared" si="211"/>
        <v>0</v>
      </c>
      <c r="M366" s="2" t="str">
        <f t="shared" si="212"/>
        <v>No</v>
      </c>
      <c r="N366" s="2" t="str">
        <f t="shared" si="213"/>
        <v>No</v>
      </c>
      <c r="O366" s="2" t="str" cm="1">
        <f t="array" aca="1" ref="O366" ca="1">IF(OR(INDIRECT("MRN_"&amp;A366)="N/A",B366=0),"No","Yes")</f>
        <v>No</v>
      </c>
    </row>
    <row r="367" spans="1:15" x14ac:dyDescent="0.25">
      <c r="A367" s="22">
        <v>11</v>
      </c>
      <c r="B367" s="84">
        <f>'Chart 11'!R25</f>
        <v>0</v>
      </c>
      <c r="C367" s="84">
        <f>'Chart 11'!S25</f>
        <v>0</v>
      </c>
      <c r="D367" s="84">
        <f>'Chart 11'!T25</f>
        <v>0</v>
      </c>
      <c r="E367" s="84">
        <f>'Chart 11'!U25</f>
        <v>0</v>
      </c>
      <c r="F367" s="85">
        <f>'Chart 11'!V25</f>
        <v>0</v>
      </c>
      <c r="G367" s="117">
        <f>'Chart 11'!W25</f>
        <v>0</v>
      </c>
      <c r="H367" s="84">
        <f>'Chart 11'!X25</f>
        <v>0</v>
      </c>
      <c r="I367" s="84">
        <f>'Chart 11'!Y25</f>
        <v>0</v>
      </c>
      <c r="J367" s="84">
        <f>'Chart 11'!Z25</f>
        <v>0</v>
      </c>
      <c r="K367" s="2" cm="1">
        <f t="array" aca="1" ref="K367" ca="1">IF(B367=0,0,INDIRECT("MRN_"&amp;A367))</f>
        <v>0</v>
      </c>
      <c r="L367" s="2">
        <f t="shared" si="211"/>
        <v>0</v>
      </c>
      <c r="M367" s="2" t="str">
        <f t="shared" si="212"/>
        <v>No</v>
      </c>
      <c r="N367" s="2" t="str">
        <f t="shared" si="213"/>
        <v>No</v>
      </c>
      <c r="O367" s="2" t="str" cm="1">
        <f t="array" aca="1" ref="O367" ca="1">IF(OR(INDIRECT("MRN_"&amp;A367)="N/A",B367=0),"No","Yes")</f>
        <v>No</v>
      </c>
    </row>
    <row r="368" spans="1:15" x14ac:dyDescent="0.25">
      <c r="A368" s="22">
        <v>11</v>
      </c>
      <c r="B368" s="84">
        <f>'Chart 11'!R26</f>
        <v>0</v>
      </c>
      <c r="C368" s="84">
        <f>'Chart 11'!S26</f>
        <v>0</v>
      </c>
      <c r="D368" s="84">
        <f>'Chart 11'!T26</f>
        <v>0</v>
      </c>
      <c r="E368" s="84">
        <f>'Chart 11'!U26</f>
        <v>0</v>
      </c>
      <c r="F368" s="85">
        <f>'Chart 11'!V26</f>
        <v>0</v>
      </c>
      <c r="G368" s="117">
        <f>'Chart 11'!W26</f>
        <v>0</v>
      </c>
      <c r="H368" s="84">
        <f>'Chart 11'!X26</f>
        <v>0</v>
      </c>
      <c r="I368" s="84">
        <f>'Chart 11'!Y26</f>
        <v>0</v>
      </c>
      <c r="J368" s="84">
        <f>'Chart 11'!Z26</f>
        <v>0</v>
      </c>
      <c r="K368" s="2" cm="1">
        <f t="array" aca="1" ref="K368" ca="1">IF(B368=0,0,INDIRECT("MRN_"&amp;A368))</f>
        <v>0</v>
      </c>
      <c r="L368" s="2">
        <f t="shared" si="211"/>
        <v>0</v>
      </c>
      <c r="M368" s="2" t="str">
        <f t="shared" si="212"/>
        <v>No</v>
      </c>
      <c r="N368" s="2" t="str">
        <f t="shared" si="213"/>
        <v>No</v>
      </c>
      <c r="O368" s="2" t="str" cm="1">
        <f t="array" aca="1" ref="O368" ca="1">IF(OR(INDIRECT("MRN_"&amp;A368)="N/A",B368=0),"No","Yes")</f>
        <v>No</v>
      </c>
    </row>
    <row r="369" spans="1:15" x14ac:dyDescent="0.25">
      <c r="A369" s="22">
        <v>11</v>
      </c>
      <c r="B369" s="84">
        <f>'Chart 11'!R27</f>
        <v>0</v>
      </c>
      <c r="C369" s="84">
        <f>'Chart 11'!S27</f>
        <v>0</v>
      </c>
      <c r="D369" s="84">
        <f>'Chart 11'!T27</f>
        <v>0</v>
      </c>
      <c r="E369" s="84">
        <f>'Chart 11'!U27</f>
        <v>0</v>
      </c>
      <c r="F369" s="85">
        <f>'Chart 11'!V27</f>
        <v>0</v>
      </c>
      <c r="G369" s="117">
        <f>'Chart 11'!W27</f>
        <v>0</v>
      </c>
      <c r="H369" s="84">
        <f>'Chart 11'!X27</f>
        <v>0</v>
      </c>
      <c r="I369" s="84">
        <f>'Chart 11'!Y27</f>
        <v>0</v>
      </c>
      <c r="J369" s="84">
        <f>'Chart 11'!Z27</f>
        <v>0</v>
      </c>
      <c r="K369" s="2" cm="1">
        <f t="array" aca="1" ref="K369" ca="1">IF(B369=0,0,INDIRECT("MRN_"&amp;A369))</f>
        <v>0</v>
      </c>
      <c r="L369" s="2">
        <f t="shared" si="211"/>
        <v>0</v>
      </c>
      <c r="M369" s="2" t="str">
        <f t="shared" si="212"/>
        <v>No</v>
      </c>
      <c r="N369" s="2" t="str">
        <f t="shared" si="213"/>
        <v>No</v>
      </c>
      <c r="O369" s="2" t="str" cm="1">
        <f t="array" aca="1" ref="O369" ca="1">IF(OR(INDIRECT("MRN_"&amp;A369)="N/A",B369=0),"No","Yes")</f>
        <v>No</v>
      </c>
    </row>
    <row r="370" spans="1:15" x14ac:dyDescent="0.25">
      <c r="A370" s="22">
        <v>11</v>
      </c>
      <c r="B370" s="84">
        <f>'Chart 11'!R28</f>
        <v>0</v>
      </c>
      <c r="C370" s="84">
        <f>'Chart 11'!S28</f>
        <v>0</v>
      </c>
      <c r="D370" s="84">
        <f>'Chart 11'!T28</f>
        <v>0</v>
      </c>
      <c r="E370" s="84">
        <f>'Chart 11'!U28</f>
        <v>0</v>
      </c>
      <c r="F370" s="85">
        <f>'Chart 11'!V28</f>
        <v>0</v>
      </c>
      <c r="G370" s="117">
        <f>'Chart 11'!W28</f>
        <v>0</v>
      </c>
      <c r="H370" s="84">
        <f>'Chart 11'!X28</f>
        <v>0</v>
      </c>
      <c r="I370" s="84">
        <f>'Chart 11'!Y28</f>
        <v>0</v>
      </c>
      <c r="J370" s="84">
        <f>'Chart 11'!Z28</f>
        <v>0</v>
      </c>
      <c r="K370" s="2" cm="1">
        <f t="array" aca="1" ref="K370" ca="1">IF(B370=0,0,INDIRECT("MRN_"&amp;A370))</f>
        <v>0</v>
      </c>
      <c r="L370" s="2">
        <f t="shared" si="211"/>
        <v>0</v>
      </c>
      <c r="M370" s="2" t="str">
        <f t="shared" si="212"/>
        <v>No</v>
      </c>
      <c r="N370" s="2" t="str">
        <f t="shared" si="213"/>
        <v>No</v>
      </c>
      <c r="O370" s="2" t="str" cm="1">
        <f t="array" aca="1" ref="O370" ca="1">IF(OR(INDIRECT("MRN_"&amp;A370)="N/A",B370=0),"No","Yes")</f>
        <v>No</v>
      </c>
    </row>
    <row r="371" spans="1:15" x14ac:dyDescent="0.25">
      <c r="A371" s="22">
        <v>11</v>
      </c>
      <c r="B371" s="84">
        <f>'Chart 11'!R29</f>
        <v>0</v>
      </c>
      <c r="C371" s="84">
        <f>'Chart 11'!S29</f>
        <v>0</v>
      </c>
      <c r="D371" s="84">
        <f>'Chart 11'!T29</f>
        <v>0</v>
      </c>
      <c r="E371" s="84">
        <f>'Chart 11'!U29</f>
        <v>0</v>
      </c>
      <c r="F371" s="85">
        <f>'Chart 11'!V29</f>
        <v>0</v>
      </c>
      <c r="G371" s="117">
        <f>'Chart 11'!W29</f>
        <v>0</v>
      </c>
      <c r="H371" s="84">
        <f>'Chart 11'!X29</f>
        <v>0</v>
      </c>
      <c r="I371" s="84">
        <f>'Chart 11'!Y29</f>
        <v>0</v>
      </c>
      <c r="J371" s="84">
        <f>'Chart 11'!Z29</f>
        <v>0</v>
      </c>
      <c r="K371" s="2" cm="1">
        <f t="array" aca="1" ref="K371" ca="1">IF(B371=0,0,INDIRECT("MRN_"&amp;A371))</f>
        <v>0</v>
      </c>
      <c r="L371" s="2">
        <f t="shared" si="211"/>
        <v>0</v>
      </c>
      <c r="M371" s="2" t="str">
        <f t="shared" si="212"/>
        <v>No</v>
      </c>
      <c r="N371" s="2" t="str">
        <f t="shared" si="213"/>
        <v>No</v>
      </c>
      <c r="O371" s="2" t="str" cm="1">
        <f t="array" aca="1" ref="O371" ca="1">IF(OR(INDIRECT("MRN_"&amp;A371)="N/A",B371=0),"No","Yes")</f>
        <v>No</v>
      </c>
    </row>
    <row r="372" spans="1:15" x14ac:dyDescent="0.25">
      <c r="A372" s="22">
        <v>11</v>
      </c>
      <c r="B372" s="84">
        <f>'Chart 11'!R30</f>
        <v>0</v>
      </c>
      <c r="C372" s="84">
        <f>'Chart 11'!S30</f>
        <v>0</v>
      </c>
      <c r="D372" s="84">
        <f>'Chart 11'!T30</f>
        <v>0</v>
      </c>
      <c r="E372" s="84">
        <f>'Chart 11'!U30</f>
        <v>0</v>
      </c>
      <c r="F372" s="85">
        <f>'Chart 11'!V30</f>
        <v>0</v>
      </c>
      <c r="G372" s="117">
        <f>'Chart 11'!W30</f>
        <v>0</v>
      </c>
      <c r="H372" s="84">
        <f>'Chart 11'!X30</f>
        <v>0</v>
      </c>
      <c r="I372" s="84">
        <f>'Chart 11'!Y30</f>
        <v>0</v>
      </c>
      <c r="J372" s="84">
        <f>'Chart 11'!Z30</f>
        <v>0</v>
      </c>
      <c r="K372" s="2" cm="1">
        <f t="array" aca="1" ref="K372" ca="1">IF(B372=0,0,INDIRECT("MRN_"&amp;A372))</f>
        <v>0</v>
      </c>
      <c r="L372" s="2">
        <f t="shared" si="211"/>
        <v>0</v>
      </c>
      <c r="M372" s="2" t="str">
        <f t="shared" si="212"/>
        <v>No</v>
      </c>
      <c r="N372" s="2" t="str">
        <f t="shared" si="213"/>
        <v>No</v>
      </c>
      <c r="O372" s="2" t="str" cm="1">
        <f t="array" aca="1" ref="O372" ca="1">IF(OR(INDIRECT("MRN_"&amp;A372)="N/A",B372=0),"No","Yes")</f>
        <v>No</v>
      </c>
    </row>
    <row r="373" spans="1:15" x14ac:dyDescent="0.25">
      <c r="A373" s="22">
        <v>11</v>
      </c>
      <c r="B373" s="84">
        <f>'Chart 11'!R31</f>
        <v>0</v>
      </c>
      <c r="C373" s="84">
        <f>'Chart 11'!S31</f>
        <v>0</v>
      </c>
      <c r="D373" s="84">
        <f>'Chart 11'!T31</f>
        <v>0</v>
      </c>
      <c r="E373" s="84">
        <f>'Chart 11'!U31</f>
        <v>0</v>
      </c>
      <c r="F373" s="85">
        <f>'Chart 11'!V31</f>
        <v>0</v>
      </c>
      <c r="G373" s="117">
        <f>'Chart 11'!W31</f>
        <v>0</v>
      </c>
      <c r="H373" s="84">
        <f>'Chart 11'!X31</f>
        <v>0</v>
      </c>
      <c r="I373" s="84">
        <f>'Chart 11'!Y31</f>
        <v>0</v>
      </c>
      <c r="J373" s="84">
        <f>'Chart 11'!Z31</f>
        <v>0</v>
      </c>
      <c r="K373" s="2" cm="1">
        <f t="array" aca="1" ref="K373" ca="1">IF(B373=0,0,INDIRECT("MRN_"&amp;A373))</f>
        <v>0</v>
      </c>
      <c r="L373" s="2">
        <f t="shared" si="211"/>
        <v>0</v>
      </c>
      <c r="M373" s="2" t="str">
        <f t="shared" si="212"/>
        <v>No</v>
      </c>
      <c r="N373" s="2" t="str">
        <f t="shared" si="213"/>
        <v>No</v>
      </c>
      <c r="O373" s="2" t="str" cm="1">
        <f t="array" aca="1" ref="O373" ca="1">IF(OR(INDIRECT("MRN_"&amp;A373)="N/A",B373=0),"No","Yes")</f>
        <v>No</v>
      </c>
    </row>
    <row r="374" spans="1:15" x14ac:dyDescent="0.25">
      <c r="A374" s="22">
        <v>11</v>
      </c>
      <c r="B374" s="84">
        <f>'Chart 11'!R32</f>
        <v>0</v>
      </c>
      <c r="C374" s="84">
        <f>'Chart 11'!S32</f>
        <v>0</v>
      </c>
      <c r="D374" s="84">
        <f>'Chart 11'!T32</f>
        <v>0</v>
      </c>
      <c r="E374" s="84">
        <f>'Chart 11'!U32</f>
        <v>0</v>
      </c>
      <c r="F374" s="85">
        <f>'Chart 11'!V32</f>
        <v>0</v>
      </c>
      <c r="G374" s="117">
        <f>'Chart 11'!W32</f>
        <v>0</v>
      </c>
      <c r="H374" s="84">
        <f>'Chart 11'!X32</f>
        <v>0</v>
      </c>
      <c r="I374" s="84">
        <f>'Chart 11'!Y32</f>
        <v>0</v>
      </c>
      <c r="J374" s="84">
        <f>'Chart 11'!Z32</f>
        <v>0</v>
      </c>
      <c r="K374" s="2" cm="1">
        <f t="array" aca="1" ref="K374" ca="1">IF(B374=0,0,INDIRECT("MRN_"&amp;A374))</f>
        <v>0</v>
      </c>
      <c r="L374" s="2">
        <f t="shared" si="211"/>
        <v>0</v>
      </c>
      <c r="M374" s="2" t="str">
        <f t="shared" si="212"/>
        <v>No</v>
      </c>
      <c r="N374" s="2" t="str">
        <f t="shared" si="213"/>
        <v>No</v>
      </c>
      <c r="O374" s="2" t="str" cm="1">
        <f t="array" aca="1" ref="O374" ca="1">IF(OR(INDIRECT("MRN_"&amp;A374)="N/A",B374=0),"No","Yes")</f>
        <v>No</v>
      </c>
    </row>
    <row r="375" spans="1:15" x14ac:dyDescent="0.25">
      <c r="A375" s="22">
        <v>11</v>
      </c>
      <c r="B375" s="84">
        <f>'Chart 11'!R33</f>
        <v>0</v>
      </c>
      <c r="C375" s="84">
        <f>'Chart 11'!S33</f>
        <v>0</v>
      </c>
      <c r="D375" s="84">
        <f>'Chart 11'!T33</f>
        <v>0</v>
      </c>
      <c r="E375" s="84">
        <f>'Chart 11'!U33</f>
        <v>0</v>
      </c>
      <c r="F375" s="85">
        <f>'Chart 11'!V33</f>
        <v>0</v>
      </c>
      <c r="G375" s="117">
        <f>'Chart 11'!W33</f>
        <v>0</v>
      </c>
      <c r="H375" s="84">
        <f>'Chart 11'!X33</f>
        <v>0</v>
      </c>
      <c r="I375" s="84">
        <f>'Chart 11'!Y33</f>
        <v>0</v>
      </c>
      <c r="J375" s="84">
        <f>'Chart 11'!Z33</f>
        <v>0</v>
      </c>
      <c r="K375" s="2" cm="1">
        <f t="array" aca="1" ref="K375" ca="1">IF(B375=0,0,INDIRECT("MRN_"&amp;A375))</f>
        <v>0</v>
      </c>
      <c r="L375" s="2">
        <f t="shared" si="211"/>
        <v>0</v>
      </c>
      <c r="M375" s="2" t="str">
        <f t="shared" si="212"/>
        <v>No</v>
      </c>
      <c r="N375" s="2" t="str">
        <f t="shared" si="213"/>
        <v>No</v>
      </c>
      <c r="O375" s="2" t="str" cm="1">
        <f t="array" aca="1" ref="O375" ca="1">IF(OR(INDIRECT("MRN_"&amp;A375)="N/A",B375=0),"No","Yes")</f>
        <v>No</v>
      </c>
    </row>
    <row r="376" spans="1:15" x14ac:dyDescent="0.25">
      <c r="A376" s="22">
        <v>11</v>
      </c>
      <c r="B376" s="84">
        <f>'Chart 11'!R34</f>
        <v>0</v>
      </c>
      <c r="C376" s="84">
        <f>'Chart 11'!S34</f>
        <v>0</v>
      </c>
      <c r="D376" s="84">
        <f>'Chart 11'!T34</f>
        <v>0</v>
      </c>
      <c r="E376" s="84">
        <f>'Chart 11'!U34</f>
        <v>0</v>
      </c>
      <c r="F376" s="85">
        <f>'Chart 11'!V34</f>
        <v>0</v>
      </c>
      <c r="G376" s="117">
        <f>'Chart 11'!W34</f>
        <v>0</v>
      </c>
      <c r="H376" s="84">
        <f>'Chart 11'!X34</f>
        <v>0</v>
      </c>
      <c r="I376" s="84">
        <f>'Chart 11'!Y34</f>
        <v>0</v>
      </c>
      <c r="J376" s="84">
        <f>'Chart 11'!Z34</f>
        <v>0</v>
      </c>
      <c r="K376" s="2" cm="1">
        <f t="array" aca="1" ref="K376" ca="1">IF(B376=0,0,INDIRECT("MRN_"&amp;A376))</f>
        <v>0</v>
      </c>
      <c r="L376" s="2">
        <f t="shared" si="211"/>
        <v>0</v>
      </c>
      <c r="M376" s="2" t="str">
        <f t="shared" si="212"/>
        <v>No</v>
      </c>
      <c r="N376" s="2" t="str">
        <f t="shared" si="213"/>
        <v>No</v>
      </c>
      <c r="O376" s="2" t="str" cm="1">
        <f t="array" aca="1" ref="O376" ca="1">IF(OR(INDIRECT("MRN_"&amp;A376)="N/A",B376=0),"No","Yes")</f>
        <v>No</v>
      </c>
    </row>
    <row r="377" spans="1:15" x14ac:dyDescent="0.25">
      <c r="A377" s="22">
        <v>11</v>
      </c>
      <c r="B377" s="84">
        <f>'Chart 11'!R35</f>
        <v>0</v>
      </c>
      <c r="C377" s="84">
        <f>'Chart 11'!S35</f>
        <v>0</v>
      </c>
      <c r="D377" s="84">
        <f>'Chart 11'!T35</f>
        <v>0</v>
      </c>
      <c r="E377" s="84">
        <f>'Chart 11'!U35</f>
        <v>0</v>
      </c>
      <c r="F377" s="85">
        <f>'Chart 11'!V35</f>
        <v>0</v>
      </c>
      <c r="G377" s="117">
        <f>'Chart 11'!W35</f>
        <v>0</v>
      </c>
      <c r="H377" s="84">
        <f>'Chart 11'!X35</f>
        <v>0</v>
      </c>
      <c r="I377" s="84">
        <f>'Chart 11'!Y35</f>
        <v>0</v>
      </c>
      <c r="J377" s="84">
        <f>'Chart 11'!Z35</f>
        <v>0</v>
      </c>
      <c r="K377" s="2" cm="1">
        <f t="array" aca="1" ref="K377" ca="1">IF(B377=0,0,INDIRECT("MRN_"&amp;A377))</f>
        <v>0</v>
      </c>
      <c r="L377" s="2">
        <f t="shared" si="211"/>
        <v>0</v>
      </c>
      <c r="M377" s="2" t="str">
        <f t="shared" si="212"/>
        <v>No</v>
      </c>
      <c r="N377" s="2" t="str">
        <f t="shared" si="213"/>
        <v>No</v>
      </c>
      <c r="O377" s="2" t="str" cm="1">
        <f t="array" aca="1" ref="O377" ca="1">IF(OR(INDIRECT("MRN_"&amp;A377)="N/A",B377=0),"No","Yes")</f>
        <v>No</v>
      </c>
    </row>
    <row r="378" spans="1:15" x14ac:dyDescent="0.25">
      <c r="A378" s="22">
        <v>11</v>
      </c>
      <c r="B378" s="84">
        <f>'Chart 11'!R36</f>
        <v>0</v>
      </c>
      <c r="C378" s="84">
        <f>'Chart 11'!S36</f>
        <v>0</v>
      </c>
      <c r="D378" s="84">
        <f>'Chart 11'!T36</f>
        <v>0</v>
      </c>
      <c r="E378" s="84">
        <f>'Chart 11'!U36</f>
        <v>0</v>
      </c>
      <c r="F378" s="85">
        <f>'Chart 11'!V36</f>
        <v>0</v>
      </c>
      <c r="G378" s="117">
        <f>'Chart 11'!W36</f>
        <v>0</v>
      </c>
      <c r="H378" s="84">
        <f>'Chart 11'!X36</f>
        <v>0</v>
      </c>
      <c r="I378" s="84">
        <f>'Chart 11'!Y36</f>
        <v>0</v>
      </c>
      <c r="J378" s="84">
        <f>'Chart 11'!Z36</f>
        <v>0</v>
      </c>
      <c r="K378" s="2" cm="1">
        <f t="array" aca="1" ref="K378" ca="1">IF(B378=0,0,INDIRECT("MRN_"&amp;A378))</f>
        <v>0</v>
      </c>
      <c r="L378" s="2">
        <f t="shared" si="211"/>
        <v>0</v>
      </c>
      <c r="M378" s="2" t="str">
        <f t="shared" si="212"/>
        <v>No</v>
      </c>
      <c r="N378" s="2" t="str">
        <f t="shared" si="213"/>
        <v>No</v>
      </c>
      <c r="O378" s="2" t="str" cm="1">
        <f t="array" aca="1" ref="O378" ca="1">IF(OR(INDIRECT("MRN_"&amp;A378)="N/A",B378=0),"No","Yes")</f>
        <v>No</v>
      </c>
    </row>
    <row r="379" spans="1:15" x14ac:dyDescent="0.25">
      <c r="A379" s="22">
        <v>11</v>
      </c>
      <c r="B379" s="84">
        <f>'Chart 11'!R37</f>
        <v>0</v>
      </c>
      <c r="C379" s="84">
        <f>'Chart 11'!S37</f>
        <v>0</v>
      </c>
      <c r="D379" s="84">
        <f>'Chart 11'!T37</f>
        <v>0</v>
      </c>
      <c r="E379" s="84">
        <f>'Chart 11'!U37</f>
        <v>0</v>
      </c>
      <c r="F379" s="85">
        <f>'Chart 11'!V37</f>
        <v>0</v>
      </c>
      <c r="G379" s="117">
        <f>'Chart 11'!W37</f>
        <v>0</v>
      </c>
      <c r="H379" s="84">
        <f>'Chart 11'!X37</f>
        <v>0</v>
      </c>
      <c r="I379" s="84">
        <f>'Chart 11'!Y37</f>
        <v>0</v>
      </c>
      <c r="J379" s="84">
        <f>'Chart 11'!Z37</f>
        <v>0</v>
      </c>
      <c r="K379" s="2" cm="1">
        <f t="array" aca="1" ref="K379" ca="1">IF(B379=0,0,INDIRECT("MRN_"&amp;A379))</f>
        <v>0</v>
      </c>
      <c r="L379" s="2">
        <f t="shared" si="211"/>
        <v>0</v>
      </c>
      <c r="M379" s="2" t="str">
        <f t="shared" si="212"/>
        <v>No</v>
      </c>
      <c r="N379" s="2" t="str">
        <f t="shared" si="213"/>
        <v>No</v>
      </c>
      <c r="O379" s="2" t="str" cm="1">
        <f t="array" aca="1" ref="O379" ca="1">IF(OR(INDIRECT("MRN_"&amp;A379)="N/A",B379=0),"No","Yes")</f>
        <v>No</v>
      </c>
    </row>
    <row r="380" spans="1:15" x14ac:dyDescent="0.25">
      <c r="A380" s="22">
        <v>11</v>
      </c>
      <c r="B380" s="84">
        <f>'Chart 11'!R38</f>
        <v>0</v>
      </c>
      <c r="C380" s="84">
        <f>'Chart 11'!S38</f>
        <v>0</v>
      </c>
      <c r="D380" s="84">
        <f>'Chart 11'!T38</f>
        <v>0</v>
      </c>
      <c r="E380" s="84">
        <f>'Chart 11'!U38</f>
        <v>0</v>
      </c>
      <c r="F380" s="85">
        <f>'Chart 11'!V38</f>
        <v>0</v>
      </c>
      <c r="G380" s="117">
        <f>'Chart 11'!W38</f>
        <v>0</v>
      </c>
      <c r="H380" s="84">
        <f>'Chart 11'!X38</f>
        <v>0</v>
      </c>
      <c r="I380" s="84">
        <f>'Chart 11'!Y38</f>
        <v>0</v>
      </c>
      <c r="J380" s="84">
        <f>'Chart 11'!Z38</f>
        <v>0</v>
      </c>
      <c r="K380" s="2" cm="1">
        <f t="array" aca="1" ref="K380" ca="1">IF(B380=0,0,INDIRECT("MRN_"&amp;A380))</f>
        <v>0</v>
      </c>
      <c r="L380" s="2">
        <f t="shared" si="211"/>
        <v>0</v>
      </c>
      <c r="M380" s="2" t="str">
        <f t="shared" si="212"/>
        <v>No</v>
      </c>
      <c r="N380" s="2" t="str">
        <f t="shared" si="213"/>
        <v>No</v>
      </c>
      <c r="O380" s="2" t="str" cm="1">
        <f t="array" aca="1" ref="O380" ca="1">IF(OR(INDIRECT("MRN_"&amp;A380)="N/A",B380=0),"No","Yes")</f>
        <v>No</v>
      </c>
    </row>
    <row r="381" spans="1:15" x14ac:dyDescent="0.25">
      <c r="A381" s="22">
        <v>12</v>
      </c>
      <c r="B381" s="84">
        <f>'Chart 12'!R9</f>
        <v>0</v>
      </c>
      <c r="C381" s="84">
        <f>'Chart 12'!S9</f>
        <v>0</v>
      </c>
      <c r="D381" s="84">
        <f>'Chart 12'!T9</f>
        <v>0</v>
      </c>
      <c r="E381" s="84">
        <f>'Chart 12'!U9</f>
        <v>0</v>
      </c>
      <c r="F381" s="85">
        <f>'Chart 12'!V9</f>
        <v>0</v>
      </c>
      <c r="G381" s="117">
        <f>'Chart 12'!W9</f>
        <v>0</v>
      </c>
      <c r="H381" s="84">
        <f>'Chart 12'!X9</f>
        <v>0</v>
      </c>
      <c r="I381" s="84">
        <f>'Chart 12'!Y9</f>
        <v>0</v>
      </c>
      <c r="J381" s="84">
        <f>'Chart 12'!Z9</f>
        <v>0</v>
      </c>
      <c r="K381" s="2" cm="1">
        <f t="array" aca="1" ref="K381" ca="1">IF(B381=0,0,INDIRECT("MRN_"&amp;A381))</f>
        <v>0</v>
      </c>
      <c r="L381" s="2">
        <f t="shared" ref="L381:L411" si="214">IF(B381=0,0,"Client_"&amp;A381)</f>
        <v>0</v>
      </c>
      <c r="M381" s="2" t="str">
        <f t="shared" ref="M381:M411" si="215">IF(I381=0,"No","Yes")</f>
        <v>No</v>
      </c>
      <c r="N381" s="2" t="str">
        <f t="shared" ref="N381:N411" si="216">IF(H381=0,"No","Yes")</f>
        <v>No</v>
      </c>
      <c r="O381" s="2" t="str" cm="1">
        <f t="array" aca="1" ref="O381" ca="1">IF(OR(INDIRECT("MRN_"&amp;A381)="N/A",B381=0),"No","Yes")</f>
        <v>No</v>
      </c>
    </row>
    <row r="382" spans="1:15" x14ac:dyDescent="0.25">
      <c r="A382" s="22">
        <v>12</v>
      </c>
      <c r="B382" s="84">
        <f>'Chart 12'!R10</f>
        <v>0</v>
      </c>
      <c r="C382" s="84">
        <f>'Chart 12'!S10</f>
        <v>0</v>
      </c>
      <c r="D382" s="84">
        <f>'Chart 12'!T10</f>
        <v>0</v>
      </c>
      <c r="E382" s="84">
        <f>'Chart 12'!U10</f>
        <v>0</v>
      </c>
      <c r="F382" s="85">
        <f>'Chart 12'!V10</f>
        <v>0</v>
      </c>
      <c r="G382" s="117">
        <f>'Chart 12'!W10</f>
        <v>0</v>
      </c>
      <c r="H382" s="84">
        <f>'Chart 12'!X10</f>
        <v>0</v>
      </c>
      <c r="I382" s="84">
        <f>'Chart 12'!Y10</f>
        <v>0</v>
      </c>
      <c r="J382" s="84">
        <f>'Chart 12'!Z10</f>
        <v>0</v>
      </c>
      <c r="K382" s="2" cm="1">
        <f t="array" aca="1" ref="K382" ca="1">IF(B382=0,0,INDIRECT("MRN_"&amp;A382))</f>
        <v>0</v>
      </c>
      <c r="L382" s="2">
        <f t="shared" ref="L382:L410" si="217">IF(B382=0,0,"Client_"&amp;A382)</f>
        <v>0</v>
      </c>
      <c r="M382" s="2" t="str">
        <f t="shared" ref="M382:M410" si="218">IF(I382=0,"No","Yes")</f>
        <v>No</v>
      </c>
      <c r="N382" s="2" t="str">
        <f t="shared" ref="N382:N410" si="219">IF(H382=0,"No","Yes")</f>
        <v>No</v>
      </c>
      <c r="O382" s="2" t="str" cm="1">
        <f t="array" aca="1" ref="O382" ca="1">IF(OR(INDIRECT("MRN_"&amp;A382)="N/A",B382=0),"No","Yes")</f>
        <v>No</v>
      </c>
    </row>
    <row r="383" spans="1:15" x14ac:dyDescent="0.25">
      <c r="A383" s="22">
        <v>12</v>
      </c>
      <c r="B383" s="84">
        <f>'Chart 12'!R11</f>
        <v>0</v>
      </c>
      <c r="C383" s="84">
        <f>'Chart 12'!S11</f>
        <v>0</v>
      </c>
      <c r="D383" s="84">
        <f>'Chart 12'!T11</f>
        <v>0</v>
      </c>
      <c r="E383" s="84">
        <f>'Chart 12'!U11</f>
        <v>0</v>
      </c>
      <c r="F383" s="85">
        <f>'Chart 12'!V11</f>
        <v>0</v>
      </c>
      <c r="G383" s="117">
        <f>'Chart 12'!W11</f>
        <v>0</v>
      </c>
      <c r="H383" s="84">
        <f>'Chart 12'!X11</f>
        <v>0</v>
      </c>
      <c r="I383" s="84">
        <f>'Chart 12'!Y11</f>
        <v>0</v>
      </c>
      <c r="J383" s="84">
        <f>'Chart 12'!Z11</f>
        <v>0</v>
      </c>
      <c r="K383" s="2" cm="1">
        <f t="array" aca="1" ref="K383" ca="1">IF(B383=0,0,INDIRECT("MRN_"&amp;A383))</f>
        <v>0</v>
      </c>
      <c r="L383" s="2">
        <f t="shared" si="217"/>
        <v>0</v>
      </c>
      <c r="M383" s="2" t="str">
        <f t="shared" si="218"/>
        <v>No</v>
      </c>
      <c r="N383" s="2" t="str">
        <f t="shared" si="219"/>
        <v>No</v>
      </c>
      <c r="O383" s="2" t="str" cm="1">
        <f t="array" aca="1" ref="O383" ca="1">IF(OR(INDIRECT("MRN_"&amp;A383)="N/A",B383=0),"No","Yes")</f>
        <v>No</v>
      </c>
    </row>
    <row r="384" spans="1:15" x14ac:dyDescent="0.25">
      <c r="A384" s="22">
        <v>12</v>
      </c>
      <c r="B384" s="84">
        <f>'Chart 12'!R12</f>
        <v>0</v>
      </c>
      <c r="C384" s="84">
        <f>'Chart 12'!S12</f>
        <v>0</v>
      </c>
      <c r="D384" s="84">
        <f>'Chart 12'!T12</f>
        <v>0</v>
      </c>
      <c r="E384" s="84">
        <f>'Chart 12'!U12</f>
        <v>0</v>
      </c>
      <c r="F384" s="85">
        <f>'Chart 12'!V12</f>
        <v>0</v>
      </c>
      <c r="G384" s="117">
        <f>'Chart 12'!W12</f>
        <v>0</v>
      </c>
      <c r="H384" s="84">
        <f>'Chart 12'!X12</f>
        <v>0</v>
      </c>
      <c r="I384" s="84">
        <f>'Chart 12'!Y12</f>
        <v>0</v>
      </c>
      <c r="J384" s="84">
        <f>'Chart 12'!Z12</f>
        <v>0</v>
      </c>
      <c r="K384" s="2" cm="1">
        <f t="array" aca="1" ref="K384" ca="1">IF(B384=0,0,INDIRECT("MRN_"&amp;A384))</f>
        <v>0</v>
      </c>
      <c r="L384" s="2">
        <f t="shared" si="217"/>
        <v>0</v>
      </c>
      <c r="M384" s="2" t="str">
        <f t="shared" si="218"/>
        <v>No</v>
      </c>
      <c r="N384" s="2" t="str">
        <f t="shared" si="219"/>
        <v>No</v>
      </c>
      <c r="O384" s="2" t="str" cm="1">
        <f t="array" aca="1" ref="O384" ca="1">IF(OR(INDIRECT("MRN_"&amp;A384)="N/A",B384=0),"No","Yes")</f>
        <v>No</v>
      </c>
    </row>
    <row r="385" spans="1:15" x14ac:dyDescent="0.25">
      <c r="A385" s="22">
        <v>12</v>
      </c>
      <c r="B385" s="84">
        <f>'Chart 12'!R13</f>
        <v>0</v>
      </c>
      <c r="C385" s="84">
        <f>'Chart 12'!S13</f>
        <v>0</v>
      </c>
      <c r="D385" s="84">
        <f>'Chart 12'!T13</f>
        <v>0</v>
      </c>
      <c r="E385" s="84">
        <f>'Chart 12'!U13</f>
        <v>0</v>
      </c>
      <c r="F385" s="85">
        <f>'Chart 12'!V13</f>
        <v>0</v>
      </c>
      <c r="G385" s="117">
        <f>'Chart 12'!W13</f>
        <v>0</v>
      </c>
      <c r="H385" s="84">
        <f>'Chart 12'!X13</f>
        <v>0</v>
      </c>
      <c r="I385" s="84">
        <f>'Chart 12'!Y13</f>
        <v>0</v>
      </c>
      <c r="J385" s="84">
        <f>'Chart 12'!Z13</f>
        <v>0</v>
      </c>
      <c r="K385" s="2" cm="1">
        <f t="array" aca="1" ref="K385" ca="1">IF(B385=0,0,INDIRECT("MRN_"&amp;A385))</f>
        <v>0</v>
      </c>
      <c r="L385" s="2">
        <f t="shared" si="217"/>
        <v>0</v>
      </c>
      <c r="M385" s="2" t="str">
        <f t="shared" si="218"/>
        <v>No</v>
      </c>
      <c r="N385" s="2" t="str">
        <f t="shared" si="219"/>
        <v>No</v>
      </c>
      <c r="O385" s="2" t="str" cm="1">
        <f t="array" aca="1" ref="O385" ca="1">IF(OR(INDIRECT("MRN_"&amp;A385)="N/A",B385=0),"No","Yes")</f>
        <v>No</v>
      </c>
    </row>
    <row r="386" spans="1:15" x14ac:dyDescent="0.25">
      <c r="A386" s="22">
        <v>12</v>
      </c>
      <c r="B386" s="84">
        <f>'Chart 12'!R14</f>
        <v>0</v>
      </c>
      <c r="C386" s="84">
        <f>'Chart 12'!S14</f>
        <v>0</v>
      </c>
      <c r="D386" s="84">
        <f>'Chart 12'!T14</f>
        <v>0</v>
      </c>
      <c r="E386" s="84">
        <f>'Chart 12'!U14</f>
        <v>0</v>
      </c>
      <c r="F386" s="85">
        <f>'Chart 12'!V14</f>
        <v>0</v>
      </c>
      <c r="G386" s="117">
        <f>'Chart 12'!W14</f>
        <v>0</v>
      </c>
      <c r="H386" s="84">
        <f>'Chart 12'!X14</f>
        <v>0</v>
      </c>
      <c r="I386" s="84">
        <f>'Chart 12'!Y14</f>
        <v>0</v>
      </c>
      <c r="J386" s="84">
        <f>'Chart 12'!Z14</f>
        <v>0</v>
      </c>
      <c r="K386" s="2" cm="1">
        <f t="array" aca="1" ref="K386" ca="1">IF(B386=0,0,INDIRECT("MRN_"&amp;A386))</f>
        <v>0</v>
      </c>
      <c r="L386" s="2">
        <f t="shared" si="217"/>
        <v>0</v>
      </c>
      <c r="M386" s="2" t="str">
        <f t="shared" si="218"/>
        <v>No</v>
      </c>
      <c r="N386" s="2" t="str">
        <f t="shared" si="219"/>
        <v>No</v>
      </c>
      <c r="O386" s="2" t="str" cm="1">
        <f t="array" aca="1" ref="O386" ca="1">IF(OR(INDIRECT("MRN_"&amp;A386)="N/A",B386=0),"No","Yes")</f>
        <v>No</v>
      </c>
    </row>
    <row r="387" spans="1:15" x14ac:dyDescent="0.25">
      <c r="A387" s="22">
        <v>12</v>
      </c>
      <c r="B387" s="84">
        <f>'Chart 12'!R15</f>
        <v>0</v>
      </c>
      <c r="C387" s="84">
        <f>'Chart 12'!S15</f>
        <v>0</v>
      </c>
      <c r="D387" s="84">
        <f>'Chart 12'!T15</f>
        <v>0</v>
      </c>
      <c r="E387" s="84">
        <f>'Chart 12'!U15</f>
        <v>0</v>
      </c>
      <c r="F387" s="85">
        <f>'Chart 12'!V15</f>
        <v>0</v>
      </c>
      <c r="G387" s="117">
        <f>'Chart 12'!W15</f>
        <v>0</v>
      </c>
      <c r="H387" s="84">
        <f>'Chart 12'!X15</f>
        <v>0</v>
      </c>
      <c r="I387" s="84">
        <f>'Chart 12'!Y15</f>
        <v>0</v>
      </c>
      <c r="J387" s="84">
        <f>'Chart 12'!Z15</f>
        <v>0</v>
      </c>
      <c r="K387" s="2" cm="1">
        <f t="array" aca="1" ref="K387" ca="1">IF(B387=0,0,INDIRECT("MRN_"&amp;A387))</f>
        <v>0</v>
      </c>
      <c r="L387" s="2">
        <f t="shared" si="217"/>
        <v>0</v>
      </c>
      <c r="M387" s="2" t="str">
        <f t="shared" si="218"/>
        <v>No</v>
      </c>
      <c r="N387" s="2" t="str">
        <f t="shared" si="219"/>
        <v>No</v>
      </c>
      <c r="O387" s="2" t="str" cm="1">
        <f t="array" aca="1" ref="O387" ca="1">IF(OR(INDIRECT("MRN_"&amp;A387)="N/A",B387=0),"No","Yes")</f>
        <v>No</v>
      </c>
    </row>
    <row r="388" spans="1:15" x14ac:dyDescent="0.25">
      <c r="A388" s="22">
        <v>12</v>
      </c>
      <c r="B388" s="84">
        <f>'Chart 12'!R16</f>
        <v>0</v>
      </c>
      <c r="C388" s="84">
        <f>'Chart 12'!S16</f>
        <v>0</v>
      </c>
      <c r="D388" s="84">
        <f>'Chart 12'!T16</f>
        <v>0</v>
      </c>
      <c r="E388" s="84">
        <f>'Chart 12'!U16</f>
        <v>0</v>
      </c>
      <c r="F388" s="85">
        <f>'Chart 12'!V16</f>
        <v>0</v>
      </c>
      <c r="G388" s="117">
        <f>'Chart 12'!W16</f>
        <v>0</v>
      </c>
      <c r="H388" s="84">
        <f>'Chart 12'!X16</f>
        <v>0</v>
      </c>
      <c r="I388" s="84">
        <f>'Chart 12'!Y16</f>
        <v>0</v>
      </c>
      <c r="J388" s="84">
        <f>'Chart 12'!Z16</f>
        <v>0</v>
      </c>
      <c r="K388" s="2" cm="1">
        <f t="array" aca="1" ref="K388" ca="1">IF(B388=0,0,INDIRECT("MRN_"&amp;A388))</f>
        <v>0</v>
      </c>
      <c r="L388" s="2">
        <f t="shared" si="217"/>
        <v>0</v>
      </c>
      <c r="M388" s="2" t="str">
        <f t="shared" si="218"/>
        <v>No</v>
      </c>
      <c r="N388" s="2" t="str">
        <f t="shared" si="219"/>
        <v>No</v>
      </c>
      <c r="O388" s="2" t="str" cm="1">
        <f t="array" aca="1" ref="O388" ca="1">IF(OR(INDIRECT("MRN_"&amp;A388)="N/A",B388=0),"No","Yes")</f>
        <v>No</v>
      </c>
    </row>
    <row r="389" spans="1:15" x14ac:dyDescent="0.25">
      <c r="A389" s="22">
        <v>12</v>
      </c>
      <c r="B389" s="84">
        <f>'Chart 12'!R17</f>
        <v>0</v>
      </c>
      <c r="C389" s="84">
        <f>'Chart 12'!S17</f>
        <v>0</v>
      </c>
      <c r="D389" s="84">
        <f>'Chart 12'!T17</f>
        <v>0</v>
      </c>
      <c r="E389" s="84">
        <f>'Chart 12'!U17</f>
        <v>0</v>
      </c>
      <c r="F389" s="85">
        <f>'Chart 12'!V17</f>
        <v>0</v>
      </c>
      <c r="G389" s="117">
        <f>'Chart 12'!W17</f>
        <v>0</v>
      </c>
      <c r="H389" s="84">
        <f>'Chart 12'!X17</f>
        <v>0</v>
      </c>
      <c r="I389" s="84">
        <f>'Chart 12'!Y17</f>
        <v>0</v>
      </c>
      <c r="J389" s="84">
        <f>'Chart 12'!Z17</f>
        <v>0</v>
      </c>
      <c r="K389" s="2" cm="1">
        <f t="array" aca="1" ref="K389" ca="1">IF(B389=0,0,INDIRECT("MRN_"&amp;A389))</f>
        <v>0</v>
      </c>
      <c r="L389" s="2">
        <f t="shared" si="217"/>
        <v>0</v>
      </c>
      <c r="M389" s="2" t="str">
        <f t="shared" si="218"/>
        <v>No</v>
      </c>
      <c r="N389" s="2" t="str">
        <f t="shared" si="219"/>
        <v>No</v>
      </c>
      <c r="O389" s="2" t="str" cm="1">
        <f t="array" aca="1" ref="O389" ca="1">IF(OR(INDIRECT("MRN_"&amp;A389)="N/A",B389=0),"No","Yes")</f>
        <v>No</v>
      </c>
    </row>
    <row r="390" spans="1:15" x14ac:dyDescent="0.25">
      <c r="A390" s="22">
        <v>12</v>
      </c>
      <c r="B390" s="84">
        <f>'Chart 12'!R18</f>
        <v>0</v>
      </c>
      <c r="C390" s="84">
        <f>'Chart 12'!S18</f>
        <v>0</v>
      </c>
      <c r="D390" s="84">
        <f>'Chart 12'!T18</f>
        <v>0</v>
      </c>
      <c r="E390" s="84">
        <f>'Chart 12'!U18</f>
        <v>0</v>
      </c>
      <c r="F390" s="85">
        <f>'Chart 12'!V18</f>
        <v>0</v>
      </c>
      <c r="G390" s="117">
        <f>'Chart 12'!W18</f>
        <v>0</v>
      </c>
      <c r="H390" s="84">
        <f>'Chart 12'!X18</f>
        <v>0</v>
      </c>
      <c r="I390" s="84">
        <f>'Chart 12'!Y18</f>
        <v>0</v>
      </c>
      <c r="J390" s="84">
        <f>'Chart 12'!Z18</f>
        <v>0</v>
      </c>
      <c r="K390" s="2" cm="1">
        <f t="array" aca="1" ref="K390" ca="1">IF(B390=0,0,INDIRECT("MRN_"&amp;A390))</f>
        <v>0</v>
      </c>
      <c r="L390" s="2">
        <f t="shared" si="217"/>
        <v>0</v>
      </c>
      <c r="M390" s="2" t="str">
        <f t="shared" si="218"/>
        <v>No</v>
      </c>
      <c r="N390" s="2" t="str">
        <f t="shared" si="219"/>
        <v>No</v>
      </c>
      <c r="O390" s="2" t="str" cm="1">
        <f t="array" aca="1" ref="O390" ca="1">IF(OR(INDIRECT("MRN_"&amp;A390)="N/A",B390=0),"No","Yes")</f>
        <v>No</v>
      </c>
    </row>
    <row r="391" spans="1:15" x14ac:dyDescent="0.25">
      <c r="A391" s="22">
        <v>12</v>
      </c>
      <c r="B391" s="84">
        <f>'Chart 12'!R19</f>
        <v>0</v>
      </c>
      <c r="C391" s="84">
        <f>'Chart 12'!S19</f>
        <v>0</v>
      </c>
      <c r="D391" s="84">
        <f>'Chart 12'!T19</f>
        <v>0</v>
      </c>
      <c r="E391" s="84">
        <f>'Chart 12'!U19</f>
        <v>0</v>
      </c>
      <c r="F391" s="85">
        <f>'Chart 12'!V19</f>
        <v>0</v>
      </c>
      <c r="G391" s="117">
        <f>'Chart 12'!W19</f>
        <v>0</v>
      </c>
      <c r="H391" s="84">
        <f>'Chart 12'!X19</f>
        <v>0</v>
      </c>
      <c r="I391" s="84">
        <f>'Chart 12'!Y19</f>
        <v>0</v>
      </c>
      <c r="J391" s="84">
        <f>'Chart 12'!Z19</f>
        <v>0</v>
      </c>
      <c r="K391" s="2" cm="1">
        <f t="array" aca="1" ref="K391" ca="1">IF(B391=0,0,INDIRECT("MRN_"&amp;A391))</f>
        <v>0</v>
      </c>
      <c r="L391" s="2">
        <f t="shared" si="217"/>
        <v>0</v>
      </c>
      <c r="M391" s="2" t="str">
        <f t="shared" si="218"/>
        <v>No</v>
      </c>
      <c r="N391" s="2" t="str">
        <f t="shared" si="219"/>
        <v>No</v>
      </c>
      <c r="O391" s="2" t="str" cm="1">
        <f t="array" aca="1" ref="O391" ca="1">IF(OR(INDIRECT("MRN_"&amp;A391)="N/A",B391=0),"No","Yes")</f>
        <v>No</v>
      </c>
    </row>
    <row r="392" spans="1:15" x14ac:dyDescent="0.25">
      <c r="A392" s="22">
        <v>12</v>
      </c>
      <c r="B392" s="84">
        <f>'Chart 12'!R20</f>
        <v>0</v>
      </c>
      <c r="C392" s="84">
        <f>'Chart 12'!S20</f>
        <v>0</v>
      </c>
      <c r="D392" s="84">
        <f>'Chart 12'!T20</f>
        <v>0</v>
      </c>
      <c r="E392" s="84">
        <f>'Chart 12'!U20</f>
        <v>0</v>
      </c>
      <c r="F392" s="85">
        <f>'Chart 12'!V20</f>
        <v>0</v>
      </c>
      <c r="G392" s="117">
        <f>'Chart 12'!W20</f>
        <v>0</v>
      </c>
      <c r="H392" s="84">
        <f>'Chart 12'!X20</f>
        <v>0</v>
      </c>
      <c r="I392" s="84">
        <f>'Chart 12'!Y20</f>
        <v>0</v>
      </c>
      <c r="J392" s="84">
        <f>'Chart 12'!Z20</f>
        <v>0</v>
      </c>
      <c r="K392" s="2" cm="1">
        <f t="array" aca="1" ref="K392" ca="1">IF(B392=0,0,INDIRECT("MRN_"&amp;A392))</f>
        <v>0</v>
      </c>
      <c r="L392" s="2">
        <f t="shared" si="217"/>
        <v>0</v>
      </c>
      <c r="M392" s="2" t="str">
        <f t="shared" si="218"/>
        <v>No</v>
      </c>
      <c r="N392" s="2" t="str">
        <f t="shared" si="219"/>
        <v>No</v>
      </c>
      <c r="O392" s="2" t="str" cm="1">
        <f t="array" aca="1" ref="O392" ca="1">IF(OR(INDIRECT("MRN_"&amp;A392)="N/A",B392=0),"No","Yes")</f>
        <v>No</v>
      </c>
    </row>
    <row r="393" spans="1:15" x14ac:dyDescent="0.25">
      <c r="A393" s="22">
        <v>12</v>
      </c>
      <c r="B393" s="84">
        <f>'Chart 12'!R21</f>
        <v>0</v>
      </c>
      <c r="C393" s="84">
        <f>'Chart 12'!S21</f>
        <v>0</v>
      </c>
      <c r="D393" s="84">
        <f>'Chart 12'!T21</f>
        <v>0</v>
      </c>
      <c r="E393" s="84">
        <f>'Chart 12'!U21</f>
        <v>0</v>
      </c>
      <c r="F393" s="85">
        <f>'Chart 12'!V21</f>
        <v>0</v>
      </c>
      <c r="G393" s="117">
        <f>'Chart 12'!W21</f>
        <v>0</v>
      </c>
      <c r="H393" s="84">
        <f>'Chart 12'!X21</f>
        <v>0</v>
      </c>
      <c r="I393" s="84">
        <f>'Chart 12'!Y21</f>
        <v>0</v>
      </c>
      <c r="J393" s="84">
        <f>'Chart 12'!Z21</f>
        <v>0</v>
      </c>
      <c r="K393" s="2" cm="1">
        <f t="array" aca="1" ref="K393" ca="1">IF(B393=0,0,INDIRECT("MRN_"&amp;A393))</f>
        <v>0</v>
      </c>
      <c r="L393" s="2">
        <f t="shared" si="217"/>
        <v>0</v>
      </c>
      <c r="M393" s="2" t="str">
        <f t="shared" si="218"/>
        <v>No</v>
      </c>
      <c r="N393" s="2" t="str">
        <f t="shared" si="219"/>
        <v>No</v>
      </c>
      <c r="O393" s="2" t="str" cm="1">
        <f t="array" aca="1" ref="O393" ca="1">IF(OR(INDIRECT("MRN_"&amp;A393)="N/A",B393=0),"No","Yes")</f>
        <v>No</v>
      </c>
    </row>
    <row r="394" spans="1:15" x14ac:dyDescent="0.25">
      <c r="A394" s="22">
        <v>12</v>
      </c>
      <c r="B394" s="84">
        <f>'Chart 12'!R22</f>
        <v>0</v>
      </c>
      <c r="C394" s="84">
        <f>'Chart 12'!S22</f>
        <v>0</v>
      </c>
      <c r="D394" s="84">
        <f>'Chart 12'!T22</f>
        <v>0</v>
      </c>
      <c r="E394" s="84">
        <f>'Chart 12'!U22</f>
        <v>0</v>
      </c>
      <c r="F394" s="85">
        <f>'Chart 12'!V22</f>
        <v>0</v>
      </c>
      <c r="G394" s="117">
        <f>'Chart 12'!W22</f>
        <v>0</v>
      </c>
      <c r="H394" s="84">
        <f>'Chart 12'!X22</f>
        <v>0</v>
      </c>
      <c r="I394" s="84">
        <f>'Chart 12'!Y22</f>
        <v>0</v>
      </c>
      <c r="J394" s="84">
        <f>'Chart 12'!Z22</f>
        <v>0</v>
      </c>
      <c r="K394" s="2" cm="1">
        <f t="array" aca="1" ref="K394" ca="1">IF(B394=0,0,INDIRECT("MRN_"&amp;A394))</f>
        <v>0</v>
      </c>
      <c r="L394" s="2">
        <f t="shared" si="217"/>
        <v>0</v>
      </c>
      <c r="M394" s="2" t="str">
        <f t="shared" si="218"/>
        <v>No</v>
      </c>
      <c r="N394" s="2" t="str">
        <f t="shared" si="219"/>
        <v>No</v>
      </c>
      <c r="O394" s="2" t="str" cm="1">
        <f t="array" aca="1" ref="O394" ca="1">IF(OR(INDIRECT("MRN_"&amp;A394)="N/A",B394=0),"No","Yes")</f>
        <v>No</v>
      </c>
    </row>
    <row r="395" spans="1:15" x14ac:dyDescent="0.25">
      <c r="A395" s="22">
        <v>12</v>
      </c>
      <c r="B395" s="84">
        <f>'Chart 12'!R23</f>
        <v>0</v>
      </c>
      <c r="C395" s="84">
        <f>'Chart 12'!S23</f>
        <v>0</v>
      </c>
      <c r="D395" s="84">
        <f>'Chart 12'!T23</f>
        <v>0</v>
      </c>
      <c r="E395" s="84">
        <f>'Chart 12'!U23</f>
        <v>0</v>
      </c>
      <c r="F395" s="85">
        <f>'Chart 12'!V23</f>
        <v>0</v>
      </c>
      <c r="G395" s="117">
        <f>'Chart 12'!W23</f>
        <v>0</v>
      </c>
      <c r="H395" s="84">
        <f>'Chart 12'!X23</f>
        <v>0</v>
      </c>
      <c r="I395" s="84">
        <f>'Chart 12'!Y23</f>
        <v>0</v>
      </c>
      <c r="J395" s="84">
        <f>'Chart 12'!Z23</f>
        <v>0</v>
      </c>
      <c r="K395" s="2" cm="1">
        <f t="array" aca="1" ref="K395" ca="1">IF(B395=0,0,INDIRECT("MRN_"&amp;A395))</f>
        <v>0</v>
      </c>
      <c r="L395" s="2">
        <f t="shared" si="217"/>
        <v>0</v>
      </c>
      <c r="M395" s="2" t="str">
        <f t="shared" si="218"/>
        <v>No</v>
      </c>
      <c r="N395" s="2" t="str">
        <f t="shared" si="219"/>
        <v>No</v>
      </c>
      <c r="O395" s="2" t="str" cm="1">
        <f t="array" aca="1" ref="O395" ca="1">IF(OR(INDIRECT("MRN_"&amp;A395)="N/A",B395=0),"No","Yes")</f>
        <v>No</v>
      </c>
    </row>
    <row r="396" spans="1:15" x14ac:dyDescent="0.25">
      <c r="A396" s="22">
        <v>12</v>
      </c>
      <c r="B396" s="84">
        <f>'Chart 12'!R24</f>
        <v>0</v>
      </c>
      <c r="C396" s="84">
        <f>'Chart 12'!S24</f>
        <v>0</v>
      </c>
      <c r="D396" s="84">
        <f>'Chart 12'!T24</f>
        <v>0</v>
      </c>
      <c r="E396" s="84">
        <f>'Chart 12'!U24</f>
        <v>0</v>
      </c>
      <c r="F396" s="85">
        <f>'Chart 12'!V24</f>
        <v>0</v>
      </c>
      <c r="G396" s="117">
        <f>'Chart 12'!W24</f>
        <v>0</v>
      </c>
      <c r="H396" s="84">
        <f>'Chart 12'!X24</f>
        <v>0</v>
      </c>
      <c r="I396" s="84">
        <f>'Chart 12'!Y24</f>
        <v>0</v>
      </c>
      <c r="J396" s="84">
        <f>'Chart 12'!Z24</f>
        <v>0</v>
      </c>
      <c r="K396" s="2" cm="1">
        <f t="array" aca="1" ref="K396" ca="1">IF(B396=0,0,INDIRECT("MRN_"&amp;A396))</f>
        <v>0</v>
      </c>
      <c r="L396" s="2">
        <f t="shared" si="217"/>
        <v>0</v>
      </c>
      <c r="M396" s="2" t="str">
        <f t="shared" si="218"/>
        <v>No</v>
      </c>
      <c r="N396" s="2" t="str">
        <f t="shared" si="219"/>
        <v>No</v>
      </c>
      <c r="O396" s="2" t="str" cm="1">
        <f t="array" aca="1" ref="O396" ca="1">IF(OR(INDIRECT("MRN_"&amp;A396)="N/A",B396=0),"No","Yes")</f>
        <v>No</v>
      </c>
    </row>
    <row r="397" spans="1:15" x14ac:dyDescent="0.25">
      <c r="A397" s="22">
        <v>12</v>
      </c>
      <c r="B397" s="84">
        <f>'Chart 12'!R25</f>
        <v>0</v>
      </c>
      <c r="C397" s="84">
        <f>'Chart 12'!S25</f>
        <v>0</v>
      </c>
      <c r="D397" s="84">
        <f>'Chart 12'!T25</f>
        <v>0</v>
      </c>
      <c r="E397" s="84">
        <f>'Chart 12'!U25</f>
        <v>0</v>
      </c>
      <c r="F397" s="85">
        <f>'Chart 12'!V25</f>
        <v>0</v>
      </c>
      <c r="G397" s="117">
        <f>'Chart 12'!W25</f>
        <v>0</v>
      </c>
      <c r="H397" s="84">
        <f>'Chart 12'!X25</f>
        <v>0</v>
      </c>
      <c r="I397" s="84">
        <f>'Chart 12'!Y25</f>
        <v>0</v>
      </c>
      <c r="J397" s="84">
        <f>'Chart 12'!Z25</f>
        <v>0</v>
      </c>
      <c r="K397" s="2" cm="1">
        <f t="array" aca="1" ref="K397" ca="1">IF(B397=0,0,INDIRECT("MRN_"&amp;A397))</f>
        <v>0</v>
      </c>
      <c r="L397" s="2">
        <f t="shared" si="217"/>
        <v>0</v>
      </c>
      <c r="M397" s="2" t="str">
        <f t="shared" si="218"/>
        <v>No</v>
      </c>
      <c r="N397" s="2" t="str">
        <f t="shared" si="219"/>
        <v>No</v>
      </c>
      <c r="O397" s="2" t="str" cm="1">
        <f t="array" aca="1" ref="O397" ca="1">IF(OR(INDIRECT("MRN_"&amp;A397)="N/A",B397=0),"No","Yes")</f>
        <v>No</v>
      </c>
    </row>
    <row r="398" spans="1:15" x14ac:dyDescent="0.25">
      <c r="A398" s="22">
        <v>12</v>
      </c>
      <c r="B398" s="84">
        <f>'Chart 12'!R26</f>
        <v>0</v>
      </c>
      <c r="C398" s="84">
        <f>'Chart 12'!S26</f>
        <v>0</v>
      </c>
      <c r="D398" s="84">
        <f>'Chart 12'!T26</f>
        <v>0</v>
      </c>
      <c r="E398" s="84">
        <f>'Chart 12'!U26</f>
        <v>0</v>
      </c>
      <c r="F398" s="85">
        <f>'Chart 12'!V26</f>
        <v>0</v>
      </c>
      <c r="G398" s="117">
        <f>'Chart 12'!W26</f>
        <v>0</v>
      </c>
      <c r="H398" s="84">
        <f>'Chart 12'!X26</f>
        <v>0</v>
      </c>
      <c r="I398" s="84">
        <f>'Chart 12'!Y26</f>
        <v>0</v>
      </c>
      <c r="J398" s="84">
        <f>'Chart 12'!Z26</f>
        <v>0</v>
      </c>
      <c r="K398" s="2" cm="1">
        <f t="array" aca="1" ref="K398" ca="1">IF(B398=0,0,INDIRECT("MRN_"&amp;A398))</f>
        <v>0</v>
      </c>
      <c r="L398" s="2">
        <f t="shared" si="217"/>
        <v>0</v>
      </c>
      <c r="M398" s="2" t="str">
        <f t="shared" si="218"/>
        <v>No</v>
      </c>
      <c r="N398" s="2" t="str">
        <f t="shared" si="219"/>
        <v>No</v>
      </c>
      <c r="O398" s="2" t="str" cm="1">
        <f t="array" aca="1" ref="O398" ca="1">IF(OR(INDIRECT("MRN_"&amp;A398)="N/A",B398=0),"No","Yes")</f>
        <v>No</v>
      </c>
    </row>
    <row r="399" spans="1:15" x14ac:dyDescent="0.25">
      <c r="A399" s="22">
        <v>12</v>
      </c>
      <c r="B399" s="84">
        <f>'Chart 12'!R27</f>
        <v>0</v>
      </c>
      <c r="C399" s="84">
        <f>'Chart 12'!S27</f>
        <v>0</v>
      </c>
      <c r="D399" s="84">
        <f>'Chart 12'!T27</f>
        <v>0</v>
      </c>
      <c r="E399" s="84">
        <f>'Chart 12'!U27</f>
        <v>0</v>
      </c>
      <c r="F399" s="85">
        <f>'Chart 12'!V27</f>
        <v>0</v>
      </c>
      <c r="G399" s="117">
        <f>'Chart 12'!W27</f>
        <v>0</v>
      </c>
      <c r="H399" s="84">
        <f>'Chart 12'!X27</f>
        <v>0</v>
      </c>
      <c r="I399" s="84">
        <f>'Chart 12'!Y27</f>
        <v>0</v>
      </c>
      <c r="J399" s="84">
        <f>'Chart 12'!Z27</f>
        <v>0</v>
      </c>
      <c r="K399" s="2" cm="1">
        <f t="array" aca="1" ref="K399" ca="1">IF(B399=0,0,INDIRECT("MRN_"&amp;A399))</f>
        <v>0</v>
      </c>
      <c r="L399" s="2">
        <f t="shared" si="217"/>
        <v>0</v>
      </c>
      <c r="M399" s="2" t="str">
        <f t="shared" si="218"/>
        <v>No</v>
      </c>
      <c r="N399" s="2" t="str">
        <f t="shared" si="219"/>
        <v>No</v>
      </c>
      <c r="O399" s="2" t="str" cm="1">
        <f t="array" aca="1" ref="O399" ca="1">IF(OR(INDIRECT("MRN_"&amp;A399)="N/A",B399=0),"No","Yes")</f>
        <v>No</v>
      </c>
    </row>
    <row r="400" spans="1:15" x14ac:dyDescent="0.25">
      <c r="A400" s="22">
        <v>12</v>
      </c>
      <c r="B400" s="84">
        <f>'Chart 12'!R28</f>
        <v>0</v>
      </c>
      <c r="C400" s="84">
        <f>'Chart 12'!S28</f>
        <v>0</v>
      </c>
      <c r="D400" s="84">
        <f>'Chart 12'!T28</f>
        <v>0</v>
      </c>
      <c r="E400" s="84">
        <f>'Chart 12'!U28</f>
        <v>0</v>
      </c>
      <c r="F400" s="85">
        <f>'Chart 12'!V28</f>
        <v>0</v>
      </c>
      <c r="G400" s="117">
        <f>'Chart 12'!W28</f>
        <v>0</v>
      </c>
      <c r="H400" s="84">
        <f>'Chart 12'!X28</f>
        <v>0</v>
      </c>
      <c r="I400" s="84">
        <f>'Chart 12'!Y28</f>
        <v>0</v>
      </c>
      <c r="J400" s="84">
        <f>'Chart 12'!Z28</f>
        <v>0</v>
      </c>
      <c r="K400" s="2" cm="1">
        <f t="array" aca="1" ref="K400" ca="1">IF(B400=0,0,INDIRECT("MRN_"&amp;A400))</f>
        <v>0</v>
      </c>
      <c r="L400" s="2">
        <f t="shared" si="217"/>
        <v>0</v>
      </c>
      <c r="M400" s="2" t="str">
        <f t="shared" si="218"/>
        <v>No</v>
      </c>
      <c r="N400" s="2" t="str">
        <f t="shared" si="219"/>
        <v>No</v>
      </c>
      <c r="O400" s="2" t="str" cm="1">
        <f t="array" aca="1" ref="O400" ca="1">IF(OR(INDIRECT("MRN_"&amp;A400)="N/A",B400=0),"No","Yes")</f>
        <v>No</v>
      </c>
    </row>
    <row r="401" spans="1:15" x14ac:dyDescent="0.25">
      <c r="A401" s="22">
        <v>12</v>
      </c>
      <c r="B401" s="84">
        <f>'Chart 12'!R29</f>
        <v>0</v>
      </c>
      <c r="C401" s="84">
        <f>'Chart 12'!S29</f>
        <v>0</v>
      </c>
      <c r="D401" s="84">
        <f>'Chart 12'!T29</f>
        <v>0</v>
      </c>
      <c r="E401" s="84">
        <f>'Chart 12'!U29</f>
        <v>0</v>
      </c>
      <c r="F401" s="85">
        <f>'Chart 12'!V29</f>
        <v>0</v>
      </c>
      <c r="G401" s="117">
        <f>'Chart 12'!W29</f>
        <v>0</v>
      </c>
      <c r="H401" s="84">
        <f>'Chart 12'!X29</f>
        <v>0</v>
      </c>
      <c r="I401" s="84">
        <f>'Chart 12'!Y29</f>
        <v>0</v>
      </c>
      <c r="J401" s="84">
        <f>'Chart 12'!Z29</f>
        <v>0</v>
      </c>
      <c r="K401" s="2" cm="1">
        <f t="array" aca="1" ref="K401" ca="1">IF(B401=0,0,INDIRECT("MRN_"&amp;A401))</f>
        <v>0</v>
      </c>
      <c r="L401" s="2">
        <f t="shared" si="217"/>
        <v>0</v>
      </c>
      <c r="M401" s="2" t="str">
        <f t="shared" si="218"/>
        <v>No</v>
      </c>
      <c r="N401" s="2" t="str">
        <f t="shared" si="219"/>
        <v>No</v>
      </c>
      <c r="O401" s="2" t="str" cm="1">
        <f t="array" aca="1" ref="O401" ca="1">IF(OR(INDIRECT("MRN_"&amp;A401)="N/A",B401=0),"No","Yes")</f>
        <v>No</v>
      </c>
    </row>
    <row r="402" spans="1:15" x14ac:dyDescent="0.25">
      <c r="A402" s="22">
        <v>12</v>
      </c>
      <c r="B402" s="84">
        <f>'Chart 12'!R30</f>
        <v>0</v>
      </c>
      <c r="C402" s="84">
        <f>'Chart 12'!S30</f>
        <v>0</v>
      </c>
      <c r="D402" s="84">
        <f>'Chart 12'!T30</f>
        <v>0</v>
      </c>
      <c r="E402" s="84">
        <f>'Chart 12'!U30</f>
        <v>0</v>
      </c>
      <c r="F402" s="85">
        <f>'Chart 12'!V30</f>
        <v>0</v>
      </c>
      <c r="G402" s="117">
        <f>'Chart 12'!W30</f>
        <v>0</v>
      </c>
      <c r="H402" s="84">
        <f>'Chart 12'!X30</f>
        <v>0</v>
      </c>
      <c r="I402" s="84">
        <f>'Chart 12'!Y30</f>
        <v>0</v>
      </c>
      <c r="J402" s="84">
        <f>'Chart 12'!Z30</f>
        <v>0</v>
      </c>
      <c r="K402" s="2" cm="1">
        <f t="array" aca="1" ref="K402" ca="1">IF(B402=0,0,INDIRECT("MRN_"&amp;A402))</f>
        <v>0</v>
      </c>
      <c r="L402" s="2">
        <f t="shared" si="217"/>
        <v>0</v>
      </c>
      <c r="M402" s="2" t="str">
        <f t="shared" si="218"/>
        <v>No</v>
      </c>
      <c r="N402" s="2" t="str">
        <f t="shared" si="219"/>
        <v>No</v>
      </c>
      <c r="O402" s="2" t="str" cm="1">
        <f t="array" aca="1" ref="O402" ca="1">IF(OR(INDIRECT("MRN_"&amp;A402)="N/A",B402=0),"No","Yes")</f>
        <v>No</v>
      </c>
    </row>
    <row r="403" spans="1:15" x14ac:dyDescent="0.25">
      <c r="A403" s="22">
        <v>12</v>
      </c>
      <c r="B403" s="84">
        <f>'Chart 12'!R31</f>
        <v>0</v>
      </c>
      <c r="C403" s="84">
        <f>'Chart 12'!S31</f>
        <v>0</v>
      </c>
      <c r="D403" s="84">
        <f>'Chart 12'!T31</f>
        <v>0</v>
      </c>
      <c r="E403" s="84">
        <f>'Chart 12'!U31</f>
        <v>0</v>
      </c>
      <c r="F403" s="85">
        <f>'Chart 12'!V31</f>
        <v>0</v>
      </c>
      <c r="G403" s="117">
        <f>'Chart 12'!W31</f>
        <v>0</v>
      </c>
      <c r="H403" s="84">
        <f>'Chart 12'!X31</f>
        <v>0</v>
      </c>
      <c r="I403" s="84">
        <f>'Chart 12'!Y31</f>
        <v>0</v>
      </c>
      <c r="J403" s="84">
        <f>'Chart 12'!Z31</f>
        <v>0</v>
      </c>
      <c r="K403" s="2" cm="1">
        <f t="array" aca="1" ref="K403" ca="1">IF(B403=0,0,INDIRECT("MRN_"&amp;A403))</f>
        <v>0</v>
      </c>
      <c r="L403" s="2">
        <f t="shared" si="217"/>
        <v>0</v>
      </c>
      <c r="M403" s="2" t="str">
        <f t="shared" si="218"/>
        <v>No</v>
      </c>
      <c r="N403" s="2" t="str">
        <f t="shared" si="219"/>
        <v>No</v>
      </c>
      <c r="O403" s="2" t="str" cm="1">
        <f t="array" aca="1" ref="O403" ca="1">IF(OR(INDIRECT("MRN_"&amp;A403)="N/A",B403=0),"No","Yes")</f>
        <v>No</v>
      </c>
    </row>
    <row r="404" spans="1:15" x14ac:dyDescent="0.25">
      <c r="A404" s="22">
        <v>12</v>
      </c>
      <c r="B404" s="84">
        <f>'Chart 12'!R32</f>
        <v>0</v>
      </c>
      <c r="C404" s="84">
        <f>'Chart 12'!S32</f>
        <v>0</v>
      </c>
      <c r="D404" s="84">
        <f>'Chart 12'!T32</f>
        <v>0</v>
      </c>
      <c r="E404" s="84">
        <f>'Chart 12'!U32</f>
        <v>0</v>
      </c>
      <c r="F404" s="85">
        <f>'Chart 12'!V32</f>
        <v>0</v>
      </c>
      <c r="G404" s="117">
        <f>'Chart 12'!W32</f>
        <v>0</v>
      </c>
      <c r="H404" s="84">
        <f>'Chart 12'!X32</f>
        <v>0</v>
      </c>
      <c r="I404" s="84">
        <f>'Chart 12'!Y32</f>
        <v>0</v>
      </c>
      <c r="J404" s="84">
        <f>'Chart 12'!Z32</f>
        <v>0</v>
      </c>
      <c r="K404" s="2" cm="1">
        <f t="array" aca="1" ref="K404" ca="1">IF(B404=0,0,INDIRECT("MRN_"&amp;A404))</f>
        <v>0</v>
      </c>
      <c r="L404" s="2">
        <f t="shared" si="217"/>
        <v>0</v>
      </c>
      <c r="M404" s="2" t="str">
        <f t="shared" si="218"/>
        <v>No</v>
      </c>
      <c r="N404" s="2" t="str">
        <f t="shared" si="219"/>
        <v>No</v>
      </c>
      <c r="O404" s="2" t="str" cm="1">
        <f t="array" aca="1" ref="O404" ca="1">IF(OR(INDIRECT("MRN_"&amp;A404)="N/A",B404=0),"No","Yes")</f>
        <v>No</v>
      </c>
    </row>
    <row r="405" spans="1:15" x14ac:dyDescent="0.25">
      <c r="A405" s="22">
        <v>12</v>
      </c>
      <c r="B405" s="84">
        <f>'Chart 12'!R33</f>
        <v>0</v>
      </c>
      <c r="C405" s="84">
        <f>'Chart 12'!S33</f>
        <v>0</v>
      </c>
      <c r="D405" s="84">
        <f>'Chart 12'!T33</f>
        <v>0</v>
      </c>
      <c r="E405" s="84">
        <f>'Chart 12'!U33</f>
        <v>0</v>
      </c>
      <c r="F405" s="85">
        <f>'Chart 12'!V33</f>
        <v>0</v>
      </c>
      <c r="G405" s="117">
        <f>'Chart 12'!W33</f>
        <v>0</v>
      </c>
      <c r="H405" s="84">
        <f>'Chart 12'!X33</f>
        <v>0</v>
      </c>
      <c r="I405" s="84">
        <f>'Chart 12'!Y33</f>
        <v>0</v>
      </c>
      <c r="J405" s="84">
        <f>'Chart 12'!Z33</f>
        <v>0</v>
      </c>
      <c r="K405" s="2" cm="1">
        <f t="array" aca="1" ref="K405" ca="1">IF(B405=0,0,INDIRECT("MRN_"&amp;A405))</f>
        <v>0</v>
      </c>
      <c r="L405" s="2">
        <f t="shared" si="217"/>
        <v>0</v>
      </c>
      <c r="M405" s="2" t="str">
        <f t="shared" si="218"/>
        <v>No</v>
      </c>
      <c r="N405" s="2" t="str">
        <f t="shared" si="219"/>
        <v>No</v>
      </c>
      <c r="O405" s="2" t="str" cm="1">
        <f t="array" aca="1" ref="O405" ca="1">IF(OR(INDIRECT("MRN_"&amp;A405)="N/A",B405=0),"No","Yes")</f>
        <v>No</v>
      </c>
    </row>
    <row r="406" spans="1:15" x14ac:dyDescent="0.25">
      <c r="A406" s="22">
        <v>12</v>
      </c>
      <c r="B406" s="84">
        <f>'Chart 12'!R34</f>
        <v>0</v>
      </c>
      <c r="C406" s="84">
        <f>'Chart 12'!S34</f>
        <v>0</v>
      </c>
      <c r="D406" s="84">
        <f>'Chart 12'!T34</f>
        <v>0</v>
      </c>
      <c r="E406" s="84">
        <f>'Chart 12'!U34</f>
        <v>0</v>
      </c>
      <c r="F406" s="85">
        <f>'Chart 12'!V34</f>
        <v>0</v>
      </c>
      <c r="G406" s="117">
        <f>'Chart 12'!W34</f>
        <v>0</v>
      </c>
      <c r="H406" s="84">
        <f>'Chart 12'!X34</f>
        <v>0</v>
      </c>
      <c r="I406" s="84">
        <f>'Chart 12'!Y34</f>
        <v>0</v>
      </c>
      <c r="J406" s="84">
        <f>'Chart 12'!Z34</f>
        <v>0</v>
      </c>
      <c r="K406" s="2" cm="1">
        <f t="array" aca="1" ref="K406" ca="1">IF(B406=0,0,INDIRECT("MRN_"&amp;A406))</f>
        <v>0</v>
      </c>
      <c r="L406" s="2">
        <f t="shared" si="217"/>
        <v>0</v>
      </c>
      <c r="M406" s="2" t="str">
        <f t="shared" si="218"/>
        <v>No</v>
      </c>
      <c r="N406" s="2" t="str">
        <f t="shared" si="219"/>
        <v>No</v>
      </c>
      <c r="O406" s="2" t="str" cm="1">
        <f t="array" aca="1" ref="O406" ca="1">IF(OR(INDIRECT("MRN_"&amp;A406)="N/A",B406=0),"No","Yes")</f>
        <v>No</v>
      </c>
    </row>
    <row r="407" spans="1:15" x14ac:dyDescent="0.25">
      <c r="A407" s="22">
        <v>12</v>
      </c>
      <c r="B407" s="84">
        <f>'Chart 12'!R35</f>
        <v>0</v>
      </c>
      <c r="C407" s="84">
        <f>'Chart 12'!S35</f>
        <v>0</v>
      </c>
      <c r="D407" s="84">
        <f>'Chart 12'!T35</f>
        <v>0</v>
      </c>
      <c r="E407" s="84">
        <f>'Chart 12'!U35</f>
        <v>0</v>
      </c>
      <c r="F407" s="85">
        <f>'Chart 12'!V35</f>
        <v>0</v>
      </c>
      <c r="G407" s="117">
        <f>'Chart 12'!W35</f>
        <v>0</v>
      </c>
      <c r="H407" s="84">
        <f>'Chart 12'!X35</f>
        <v>0</v>
      </c>
      <c r="I407" s="84">
        <f>'Chart 12'!Y35</f>
        <v>0</v>
      </c>
      <c r="J407" s="84">
        <f>'Chart 12'!Z35</f>
        <v>0</v>
      </c>
      <c r="K407" s="2" cm="1">
        <f t="array" aca="1" ref="K407" ca="1">IF(B407=0,0,INDIRECT("MRN_"&amp;A407))</f>
        <v>0</v>
      </c>
      <c r="L407" s="2">
        <f t="shared" si="217"/>
        <v>0</v>
      </c>
      <c r="M407" s="2" t="str">
        <f t="shared" si="218"/>
        <v>No</v>
      </c>
      <c r="N407" s="2" t="str">
        <f t="shared" si="219"/>
        <v>No</v>
      </c>
      <c r="O407" s="2" t="str" cm="1">
        <f t="array" aca="1" ref="O407" ca="1">IF(OR(INDIRECT("MRN_"&amp;A407)="N/A",B407=0),"No","Yes")</f>
        <v>No</v>
      </c>
    </row>
    <row r="408" spans="1:15" x14ac:dyDescent="0.25">
      <c r="A408" s="22">
        <v>12</v>
      </c>
      <c r="B408" s="84">
        <f>'Chart 12'!R36</f>
        <v>0</v>
      </c>
      <c r="C408" s="84">
        <f>'Chart 12'!S36</f>
        <v>0</v>
      </c>
      <c r="D408" s="84">
        <f>'Chart 12'!T36</f>
        <v>0</v>
      </c>
      <c r="E408" s="84">
        <f>'Chart 12'!U36</f>
        <v>0</v>
      </c>
      <c r="F408" s="85">
        <f>'Chart 12'!V36</f>
        <v>0</v>
      </c>
      <c r="G408" s="117">
        <f>'Chart 12'!W36</f>
        <v>0</v>
      </c>
      <c r="H408" s="84">
        <f>'Chart 12'!X36</f>
        <v>0</v>
      </c>
      <c r="I408" s="84">
        <f>'Chart 12'!Y36</f>
        <v>0</v>
      </c>
      <c r="J408" s="84">
        <f>'Chart 12'!Z36</f>
        <v>0</v>
      </c>
      <c r="K408" s="2" cm="1">
        <f t="array" aca="1" ref="K408" ca="1">IF(B408=0,0,INDIRECT("MRN_"&amp;A408))</f>
        <v>0</v>
      </c>
      <c r="L408" s="2">
        <f t="shared" si="217"/>
        <v>0</v>
      </c>
      <c r="M408" s="2" t="str">
        <f t="shared" si="218"/>
        <v>No</v>
      </c>
      <c r="N408" s="2" t="str">
        <f t="shared" si="219"/>
        <v>No</v>
      </c>
      <c r="O408" s="2" t="str" cm="1">
        <f t="array" aca="1" ref="O408" ca="1">IF(OR(INDIRECT("MRN_"&amp;A408)="N/A",B408=0),"No","Yes")</f>
        <v>No</v>
      </c>
    </row>
    <row r="409" spans="1:15" x14ac:dyDescent="0.25">
      <c r="A409" s="22">
        <v>12</v>
      </c>
      <c r="B409" s="84">
        <f>'Chart 12'!R37</f>
        <v>0</v>
      </c>
      <c r="C409" s="84">
        <f>'Chart 12'!S37</f>
        <v>0</v>
      </c>
      <c r="D409" s="84">
        <f>'Chart 12'!T37</f>
        <v>0</v>
      </c>
      <c r="E409" s="84">
        <f>'Chart 12'!U37</f>
        <v>0</v>
      </c>
      <c r="F409" s="85">
        <f>'Chart 12'!V37</f>
        <v>0</v>
      </c>
      <c r="G409" s="117">
        <f>'Chart 12'!W37</f>
        <v>0</v>
      </c>
      <c r="H409" s="84">
        <f>'Chart 12'!X37</f>
        <v>0</v>
      </c>
      <c r="I409" s="84">
        <f>'Chart 12'!Y37</f>
        <v>0</v>
      </c>
      <c r="J409" s="84">
        <f>'Chart 12'!Z37</f>
        <v>0</v>
      </c>
      <c r="K409" s="2" cm="1">
        <f t="array" aca="1" ref="K409" ca="1">IF(B409=0,0,INDIRECT("MRN_"&amp;A409))</f>
        <v>0</v>
      </c>
      <c r="L409" s="2">
        <f t="shared" si="217"/>
        <v>0</v>
      </c>
      <c r="M409" s="2" t="str">
        <f t="shared" si="218"/>
        <v>No</v>
      </c>
      <c r="N409" s="2" t="str">
        <f t="shared" si="219"/>
        <v>No</v>
      </c>
      <c r="O409" s="2" t="str" cm="1">
        <f t="array" aca="1" ref="O409" ca="1">IF(OR(INDIRECT("MRN_"&amp;A409)="N/A",B409=0),"No","Yes")</f>
        <v>No</v>
      </c>
    </row>
    <row r="410" spans="1:15" x14ac:dyDescent="0.25">
      <c r="A410" s="22">
        <v>12</v>
      </c>
      <c r="B410" s="84">
        <f>'Chart 12'!R38</f>
        <v>0</v>
      </c>
      <c r="C410" s="84">
        <f>'Chart 12'!S38</f>
        <v>0</v>
      </c>
      <c r="D410" s="84">
        <f>'Chart 12'!T38</f>
        <v>0</v>
      </c>
      <c r="E410" s="84">
        <f>'Chart 12'!U38</f>
        <v>0</v>
      </c>
      <c r="F410" s="85">
        <f>'Chart 12'!V38</f>
        <v>0</v>
      </c>
      <c r="G410" s="117">
        <f>'Chart 12'!W38</f>
        <v>0</v>
      </c>
      <c r="H410" s="84">
        <f>'Chart 12'!X38</f>
        <v>0</v>
      </c>
      <c r="I410" s="84">
        <f>'Chart 12'!Y38</f>
        <v>0</v>
      </c>
      <c r="J410" s="84">
        <f>'Chart 12'!Z38</f>
        <v>0</v>
      </c>
      <c r="K410" s="2" cm="1">
        <f t="array" aca="1" ref="K410" ca="1">IF(B410=0,0,INDIRECT("MRN_"&amp;A410))</f>
        <v>0</v>
      </c>
      <c r="L410" s="2">
        <f t="shared" si="217"/>
        <v>0</v>
      </c>
      <c r="M410" s="2" t="str">
        <f t="shared" si="218"/>
        <v>No</v>
      </c>
      <c r="N410" s="2" t="str">
        <f t="shared" si="219"/>
        <v>No</v>
      </c>
      <c r="O410" s="2" t="str" cm="1">
        <f t="array" aca="1" ref="O410" ca="1">IF(OR(INDIRECT("MRN_"&amp;A410)="N/A",B410=0),"No","Yes")</f>
        <v>No</v>
      </c>
    </row>
    <row r="411" spans="1:15" x14ac:dyDescent="0.25">
      <c r="A411" s="22">
        <v>13</v>
      </c>
      <c r="B411" s="84">
        <f>'Chart 13'!R9</f>
        <v>0</v>
      </c>
      <c r="C411" s="84">
        <f>'Chart 13'!S9</f>
        <v>0</v>
      </c>
      <c r="D411" s="84">
        <f>'Chart 13'!T9</f>
        <v>0</v>
      </c>
      <c r="E411" s="84">
        <f>'Chart 13'!U9</f>
        <v>0</v>
      </c>
      <c r="F411" s="85">
        <f>'Chart 13'!V9</f>
        <v>0</v>
      </c>
      <c r="G411" s="117">
        <f>'Chart 13'!W9</f>
        <v>0</v>
      </c>
      <c r="H411" s="84">
        <f>'Chart 13'!X9</f>
        <v>0</v>
      </c>
      <c r="I411" s="84">
        <f>'Chart 13'!Y9</f>
        <v>0</v>
      </c>
      <c r="J411" s="84">
        <f>'Chart 13'!Z9</f>
        <v>0</v>
      </c>
      <c r="K411" s="2" cm="1">
        <f t="array" aca="1" ref="K411" ca="1">IF(B411=0,0,INDIRECT("MRN_"&amp;A411))</f>
        <v>0</v>
      </c>
      <c r="L411" s="2">
        <f t="shared" si="214"/>
        <v>0</v>
      </c>
      <c r="M411" s="2" t="str">
        <f t="shared" si="215"/>
        <v>No</v>
      </c>
      <c r="N411" s="2" t="str">
        <f t="shared" si="216"/>
        <v>No</v>
      </c>
      <c r="O411" s="2" t="str" cm="1">
        <f t="array" aca="1" ref="O411" ca="1">IF(OR(INDIRECT("MRN_"&amp;A411)="N/A",B411=0),"No","Yes")</f>
        <v>No</v>
      </c>
    </row>
    <row r="412" spans="1:15" x14ac:dyDescent="0.25">
      <c r="A412" s="22">
        <v>13</v>
      </c>
      <c r="B412" s="84">
        <f>'Chart 13'!R10</f>
        <v>0</v>
      </c>
      <c r="C412" s="84">
        <f>'Chart 13'!S10</f>
        <v>0</v>
      </c>
      <c r="D412" s="84">
        <f>'Chart 13'!T10</f>
        <v>0</v>
      </c>
      <c r="E412" s="84">
        <f>'Chart 13'!U10</f>
        <v>0</v>
      </c>
      <c r="F412" s="85">
        <f>'Chart 13'!V10</f>
        <v>0</v>
      </c>
      <c r="G412" s="117">
        <f>'Chart 13'!W10</f>
        <v>0</v>
      </c>
      <c r="H412" s="84">
        <f>'Chart 13'!X10</f>
        <v>0</v>
      </c>
      <c r="I412" s="84">
        <f>'Chart 13'!Y10</f>
        <v>0</v>
      </c>
      <c r="J412" s="84">
        <f>'Chart 13'!Z10</f>
        <v>0</v>
      </c>
      <c r="K412" s="2" cm="1">
        <f t="array" aca="1" ref="K412" ca="1">IF(B412=0,0,INDIRECT("MRN_"&amp;A412))</f>
        <v>0</v>
      </c>
      <c r="L412" s="2">
        <f t="shared" ref="L412:L440" si="220">IF(B412=0,0,"Client_"&amp;A412)</f>
        <v>0</v>
      </c>
      <c r="M412" s="2" t="str">
        <f t="shared" ref="M412:M440" si="221">IF(I412=0,"No","Yes")</f>
        <v>No</v>
      </c>
      <c r="N412" s="2" t="str">
        <f t="shared" ref="N412:N440" si="222">IF(H412=0,"No","Yes")</f>
        <v>No</v>
      </c>
      <c r="O412" s="2" t="str" cm="1">
        <f t="array" aca="1" ref="O412" ca="1">IF(OR(INDIRECT("MRN_"&amp;A412)="N/A",B412=0),"No","Yes")</f>
        <v>No</v>
      </c>
    </row>
    <row r="413" spans="1:15" x14ac:dyDescent="0.25">
      <c r="A413" s="22">
        <v>13</v>
      </c>
      <c r="B413" s="84">
        <f>'Chart 13'!R11</f>
        <v>0</v>
      </c>
      <c r="C413" s="84">
        <f>'Chart 13'!S11</f>
        <v>0</v>
      </c>
      <c r="D413" s="84">
        <f>'Chart 13'!T11</f>
        <v>0</v>
      </c>
      <c r="E413" s="84">
        <f>'Chart 13'!U11</f>
        <v>0</v>
      </c>
      <c r="F413" s="85">
        <f>'Chart 13'!V11</f>
        <v>0</v>
      </c>
      <c r="G413" s="117">
        <f>'Chart 13'!W11</f>
        <v>0</v>
      </c>
      <c r="H413" s="84">
        <f>'Chart 13'!X11</f>
        <v>0</v>
      </c>
      <c r="I413" s="84">
        <f>'Chart 13'!Y11</f>
        <v>0</v>
      </c>
      <c r="J413" s="84">
        <f>'Chart 13'!Z11</f>
        <v>0</v>
      </c>
      <c r="K413" s="2" cm="1">
        <f t="array" aca="1" ref="K413" ca="1">IF(B413=0,0,INDIRECT("MRN_"&amp;A413))</f>
        <v>0</v>
      </c>
      <c r="L413" s="2">
        <f t="shared" si="220"/>
        <v>0</v>
      </c>
      <c r="M413" s="2" t="str">
        <f t="shared" si="221"/>
        <v>No</v>
      </c>
      <c r="N413" s="2" t="str">
        <f t="shared" si="222"/>
        <v>No</v>
      </c>
      <c r="O413" s="2" t="str" cm="1">
        <f t="array" aca="1" ref="O413" ca="1">IF(OR(INDIRECT("MRN_"&amp;A413)="N/A",B413=0),"No","Yes")</f>
        <v>No</v>
      </c>
    </row>
    <row r="414" spans="1:15" x14ac:dyDescent="0.25">
      <c r="A414" s="22">
        <v>13</v>
      </c>
      <c r="B414" s="84">
        <f>'Chart 13'!R12</f>
        <v>0</v>
      </c>
      <c r="C414" s="84">
        <f>'Chart 13'!S12</f>
        <v>0</v>
      </c>
      <c r="D414" s="84">
        <f>'Chart 13'!T12</f>
        <v>0</v>
      </c>
      <c r="E414" s="84">
        <f>'Chart 13'!U12</f>
        <v>0</v>
      </c>
      <c r="F414" s="85">
        <f>'Chart 13'!V12</f>
        <v>0</v>
      </c>
      <c r="G414" s="117">
        <f>'Chart 13'!W12</f>
        <v>0</v>
      </c>
      <c r="H414" s="84">
        <f>'Chart 13'!X12</f>
        <v>0</v>
      </c>
      <c r="I414" s="84">
        <f>'Chart 13'!Y12</f>
        <v>0</v>
      </c>
      <c r="J414" s="84">
        <f>'Chart 13'!Z12</f>
        <v>0</v>
      </c>
      <c r="K414" s="2" cm="1">
        <f t="array" aca="1" ref="K414" ca="1">IF(B414=0,0,INDIRECT("MRN_"&amp;A414))</f>
        <v>0</v>
      </c>
      <c r="L414" s="2">
        <f t="shared" si="220"/>
        <v>0</v>
      </c>
      <c r="M414" s="2" t="str">
        <f t="shared" si="221"/>
        <v>No</v>
      </c>
      <c r="N414" s="2" t="str">
        <f t="shared" si="222"/>
        <v>No</v>
      </c>
      <c r="O414" s="2" t="str" cm="1">
        <f t="array" aca="1" ref="O414" ca="1">IF(OR(INDIRECT("MRN_"&amp;A414)="N/A",B414=0),"No","Yes")</f>
        <v>No</v>
      </c>
    </row>
    <row r="415" spans="1:15" x14ac:dyDescent="0.25">
      <c r="A415" s="22">
        <v>13</v>
      </c>
      <c r="B415" s="84">
        <f>'Chart 13'!R13</f>
        <v>0</v>
      </c>
      <c r="C415" s="84">
        <f>'Chart 13'!S13</f>
        <v>0</v>
      </c>
      <c r="D415" s="84">
        <f>'Chart 13'!T13</f>
        <v>0</v>
      </c>
      <c r="E415" s="84">
        <f>'Chart 13'!U13</f>
        <v>0</v>
      </c>
      <c r="F415" s="85">
        <f>'Chart 13'!V13</f>
        <v>0</v>
      </c>
      <c r="G415" s="117">
        <f>'Chart 13'!W13</f>
        <v>0</v>
      </c>
      <c r="H415" s="84">
        <f>'Chart 13'!X13</f>
        <v>0</v>
      </c>
      <c r="I415" s="84">
        <f>'Chart 13'!Y13</f>
        <v>0</v>
      </c>
      <c r="J415" s="84">
        <f>'Chart 13'!Z13</f>
        <v>0</v>
      </c>
      <c r="K415" s="2" cm="1">
        <f t="array" aca="1" ref="K415" ca="1">IF(B415=0,0,INDIRECT("MRN_"&amp;A415))</f>
        <v>0</v>
      </c>
      <c r="L415" s="2">
        <f t="shared" si="220"/>
        <v>0</v>
      </c>
      <c r="M415" s="2" t="str">
        <f t="shared" si="221"/>
        <v>No</v>
      </c>
      <c r="N415" s="2" t="str">
        <f t="shared" si="222"/>
        <v>No</v>
      </c>
      <c r="O415" s="2" t="str" cm="1">
        <f t="array" aca="1" ref="O415" ca="1">IF(OR(INDIRECT("MRN_"&amp;A415)="N/A",B415=0),"No","Yes")</f>
        <v>No</v>
      </c>
    </row>
    <row r="416" spans="1:15" x14ac:dyDescent="0.25">
      <c r="A416" s="22">
        <v>13</v>
      </c>
      <c r="B416" s="84">
        <f>'Chart 13'!R14</f>
        <v>0</v>
      </c>
      <c r="C416" s="84">
        <f>'Chart 13'!S14</f>
        <v>0</v>
      </c>
      <c r="D416" s="84">
        <f>'Chart 13'!T14</f>
        <v>0</v>
      </c>
      <c r="E416" s="84">
        <f>'Chart 13'!U14</f>
        <v>0</v>
      </c>
      <c r="F416" s="85">
        <f>'Chart 13'!V14</f>
        <v>0</v>
      </c>
      <c r="G416" s="117">
        <f>'Chart 13'!W14</f>
        <v>0</v>
      </c>
      <c r="H416" s="84">
        <f>'Chart 13'!X14</f>
        <v>0</v>
      </c>
      <c r="I416" s="84">
        <f>'Chart 13'!Y14</f>
        <v>0</v>
      </c>
      <c r="J416" s="84">
        <f>'Chart 13'!Z14</f>
        <v>0</v>
      </c>
      <c r="K416" s="2" cm="1">
        <f t="array" aca="1" ref="K416" ca="1">IF(B416=0,0,INDIRECT("MRN_"&amp;A416))</f>
        <v>0</v>
      </c>
      <c r="L416" s="2">
        <f t="shared" si="220"/>
        <v>0</v>
      </c>
      <c r="M416" s="2" t="str">
        <f t="shared" si="221"/>
        <v>No</v>
      </c>
      <c r="N416" s="2" t="str">
        <f t="shared" si="222"/>
        <v>No</v>
      </c>
      <c r="O416" s="2" t="str" cm="1">
        <f t="array" aca="1" ref="O416" ca="1">IF(OR(INDIRECT("MRN_"&amp;A416)="N/A",B416=0),"No","Yes")</f>
        <v>No</v>
      </c>
    </row>
    <row r="417" spans="1:15" x14ac:dyDescent="0.25">
      <c r="A417" s="22">
        <v>13</v>
      </c>
      <c r="B417" s="84">
        <f>'Chart 13'!R15</f>
        <v>0</v>
      </c>
      <c r="C417" s="84">
        <f>'Chart 13'!S15</f>
        <v>0</v>
      </c>
      <c r="D417" s="84">
        <f>'Chart 13'!T15</f>
        <v>0</v>
      </c>
      <c r="E417" s="84">
        <f>'Chart 13'!U15</f>
        <v>0</v>
      </c>
      <c r="F417" s="85">
        <f>'Chart 13'!V15</f>
        <v>0</v>
      </c>
      <c r="G417" s="117">
        <f>'Chart 13'!W15</f>
        <v>0</v>
      </c>
      <c r="H417" s="84">
        <f>'Chart 13'!X15</f>
        <v>0</v>
      </c>
      <c r="I417" s="84">
        <f>'Chart 13'!Y15</f>
        <v>0</v>
      </c>
      <c r="J417" s="84">
        <f>'Chart 13'!Z15</f>
        <v>0</v>
      </c>
      <c r="K417" s="2" cm="1">
        <f t="array" aca="1" ref="K417" ca="1">IF(B417=0,0,INDIRECT("MRN_"&amp;A417))</f>
        <v>0</v>
      </c>
      <c r="L417" s="2">
        <f t="shared" si="220"/>
        <v>0</v>
      </c>
      <c r="M417" s="2" t="str">
        <f t="shared" si="221"/>
        <v>No</v>
      </c>
      <c r="N417" s="2" t="str">
        <f t="shared" si="222"/>
        <v>No</v>
      </c>
      <c r="O417" s="2" t="str" cm="1">
        <f t="array" aca="1" ref="O417" ca="1">IF(OR(INDIRECT("MRN_"&amp;A417)="N/A",B417=0),"No","Yes")</f>
        <v>No</v>
      </c>
    </row>
    <row r="418" spans="1:15" x14ac:dyDescent="0.25">
      <c r="A418" s="22">
        <v>13</v>
      </c>
      <c r="B418" s="84">
        <f>'Chart 13'!R16</f>
        <v>0</v>
      </c>
      <c r="C418" s="84">
        <f>'Chart 13'!S16</f>
        <v>0</v>
      </c>
      <c r="D418" s="84">
        <f>'Chart 13'!T16</f>
        <v>0</v>
      </c>
      <c r="E418" s="84">
        <f>'Chart 13'!U16</f>
        <v>0</v>
      </c>
      <c r="F418" s="85">
        <f>'Chart 13'!V16</f>
        <v>0</v>
      </c>
      <c r="G418" s="117">
        <f>'Chart 13'!W16</f>
        <v>0</v>
      </c>
      <c r="H418" s="84">
        <f>'Chart 13'!X16</f>
        <v>0</v>
      </c>
      <c r="I418" s="84">
        <f>'Chart 13'!Y16</f>
        <v>0</v>
      </c>
      <c r="J418" s="84">
        <f>'Chart 13'!Z16</f>
        <v>0</v>
      </c>
      <c r="K418" s="2" cm="1">
        <f t="array" aca="1" ref="K418" ca="1">IF(B418=0,0,INDIRECT("MRN_"&amp;A418))</f>
        <v>0</v>
      </c>
      <c r="L418" s="2">
        <f t="shared" si="220"/>
        <v>0</v>
      </c>
      <c r="M418" s="2" t="str">
        <f t="shared" si="221"/>
        <v>No</v>
      </c>
      <c r="N418" s="2" t="str">
        <f t="shared" si="222"/>
        <v>No</v>
      </c>
      <c r="O418" s="2" t="str" cm="1">
        <f t="array" aca="1" ref="O418" ca="1">IF(OR(INDIRECT("MRN_"&amp;A418)="N/A",B418=0),"No","Yes")</f>
        <v>No</v>
      </c>
    </row>
    <row r="419" spans="1:15" x14ac:dyDescent="0.25">
      <c r="A419" s="22">
        <v>13</v>
      </c>
      <c r="B419" s="84">
        <f>'Chart 13'!R17</f>
        <v>0</v>
      </c>
      <c r="C419" s="84">
        <f>'Chart 13'!S17</f>
        <v>0</v>
      </c>
      <c r="D419" s="84">
        <f>'Chart 13'!T17</f>
        <v>0</v>
      </c>
      <c r="E419" s="84">
        <f>'Chart 13'!U17</f>
        <v>0</v>
      </c>
      <c r="F419" s="85">
        <f>'Chart 13'!V17</f>
        <v>0</v>
      </c>
      <c r="G419" s="117">
        <f>'Chart 13'!W17</f>
        <v>0</v>
      </c>
      <c r="H419" s="84">
        <f>'Chart 13'!X17</f>
        <v>0</v>
      </c>
      <c r="I419" s="84">
        <f>'Chart 13'!Y17</f>
        <v>0</v>
      </c>
      <c r="J419" s="84">
        <f>'Chart 13'!Z17</f>
        <v>0</v>
      </c>
      <c r="K419" s="2" cm="1">
        <f t="array" aca="1" ref="K419" ca="1">IF(B419=0,0,INDIRECT("MRN_"&amp;A419))</f>
        <v>0</v>
      </c>
      <c r="L419" s="2">
        <f t="shared" si="220"/>
        <v>0</v>
      </c>
      <c r="M419" s="2" t="str">
        <f t="shared" si="221"/>
        <v>No</v>
      </c>
      <c r="N419" s="2" t="str">
        <f t="shared" si="222"/>
        <v>No</v>
      </c>
      <c r="O419" s="2" t="str" cm="1">
        <f t="array" aca="1" ref="O419" ca="1">IF(OR(INDIRECT("MRN_"&amp;A419)="N/A",B419=0),"No","Yes")</f>
        <v>No</v>
      </c>
    </row>
    <row r="420" spans="1:15" x14ac:dyDescent="0.25">
      <c r="A420" s="22">
        <v>13</v>
      </c>
      <c r="B420" s="84">
        <f>'Chart 13'!R18</f>
        <v>0</v>
      </c>
      <c r="C420" s="84">
        <f>'Chart 13'!S18</f>
        <v>0</v>
      </c>
      <c r="D420" s="84">
        <f>'Chart 13'!T18</f>
        <v>0</v>
      </c>
      <c r="E420" s="84">
        <f>'Chart 13'!U18</f>
        <v>0</v>
      </c>
      <c r="F420" s="85">
        <f>'Chart 13'!V18</f>
        <v>0</v>
      </c>
      <c r="G420" s="117">
        <f>'Chart 13'!W18</f>
        <v>0</v>
      </c>
      <c r="H420" s="84">
        <f>'Chart 13'!X18</f>
        <v>0</v>
      </c>
      <c r="I420" s="84">
        <f>'Chart 13'!Y18</f>
        <v>0</v>
      </c>
      <c r="J420" s="84">
        <f>'Chart 13'!Z18</f>
        <v>0</v>
      </c>
      <c r="K420" s="2" cm="1">
        <f t="array" aca="1" ref="K420" ca="1">IF(B420=0,0,INDIRECT("MRN_"&amp;A420))</f>
        <v>0</v>
      </c>
      <c r="L420" s="2">
        <f t="shared" si="220"/>
        <v>0</v>
      </c>
      <c r="M420" s="2" t="str">
        <f t="shared" si="221"/>
        <v>No</v>
      </c>
      <c r="N420" s="2" t="str">
        <f t="shared" si="222"/>
        <v>No</v>
      </c>
      <c r="O420" s="2" t="str" cm="1">
        <f t="array" aca="1" ref="O420" ca="1">IF(OR(INDIRECT("MRN_"&amp;A420)="N/A",B420=0),"No","Yes")</f>
        <v>No</v>
      </c>
    </row>
    <row r="421" spans="1:15" x14ac:dyDescent="0.25">
      <c r="A421" s="22">
        <v>13</v>
      </c>
      <c r="B421" s="84">
        <f>'Chart 13'!R19</f>
        <v>0</v>
      </c>
      <c r="C421" s="84">
        <f>'Chart 13'!S19</f>
        <v>0</v>
      </c>
      <c r="D421" s="84">
        <f>'Chart 13'!T19</f>
        <v>0</v>
      </c>
      <c r="E421" s="84">
        <f>'Chart 13'!U19</f>
        <v>0</v>
      </c>
      <c r="F421" s="85">
        <f>'Chart 13'!V19</f>
        <v>0</v>
      </c>
      <c r="G421" s="117">
        <f>'Chart 13'!W19</f>
        <v>0</v>
      </c>
      <c r="H421" s="84">
        <f>'Chart 13'!X19</f>
        <v>0</v>
      </c>
      <c r="I421" s="84">
        <f>'Chart 13'!Y19</f>
        <v>0</v>
      </c>
      <c r="J421" s="84">
        <f>'Chart 13'!Z19</f>
        <v>0</v>
      </c>
      <c r="K421" s="2" cm="1">
        <f t="array" aca="1" ref="K421" ca="1">IF(B421=0,0,INDIRECT("MRN_"&amp;A421))</f>
        <v>0</v>
      </c>
      <c r="L421" s="2">
        <f t="shared" si="220"/>
        <v>0</v>
      </c>
      <c r="M421" s="2" t="str">
        <f t="shared" si="221"/>
        <v>No</v>
      </c>
      <c r="N421" s="2" t="str">
        <f t="shared" si="222"/>
        <v>No</v>
      </c>
      <c r="O421" s="2" t="str" cm="1">
        <f t="array" aca="1" ref="O421" ca="1">IF(OR(INDIRECT("MRN_"&amp;A421)="N/A",B421=0),"No","Yes")</f>
        <v>No</v>
      </c>
    </row>
    <row r="422" spans="1:15" x14ac:dyDescent="0.25">
      <c r="A422" s="22">
        <v>13</v>
      </c>
      <c r="B422" s="84">
        <f>'Chart 13'!R20</f>
        <v>0</v>
      </c>
      <c r="C422" s="84">
        <f>'Chart 13'!S20</f>
        <v>0</v>
      </c>
      <c r="D422" s="84">
        <f>'Chart 13'!T20</f>
        <v>0</v>
      </c>
      <c r="E422" s="84">
        <f>'Chart 13'!U20</f>
        <v>0</v>
      </c>
      <c r="F422" s="85">
        <f>'Chart 13'!V20</f>
        <v>0</v>
      </c>
      <c r="G422" s="117">
        <f>'Chart 13'!W20</f>
        <v>0</v>
      </c>
      <c r="H422" s="84">
        <f>'Chart 13'!X20</f>
        <v>0</v>
      </c>
      <c r="I422" s="84">
        <f>'Chart 13'!Y20</f>
        <v>0</v>
      </c>
      <c r="J422" s="84">
        <f>'Chart 13'!Z20</f>
        <v>0</v>
      </c>
      <c r="K422" s="2" cm="1">
        <f t="array" aca="1" ref="K422" ca="1">IF(B422=0,0,INDIRECT("MRN_"&amp;A422))</f>
        <v>0</v>
      </c>
      <c r="L422" s="2">
        <f t="shared" si="220"/>
        <v>0</v>
      </c>
      <c r="M422" s="2" t="str">
        <f t="shared" si="221"/>
        <v>No</v>
      </c>
      <c r="N422" s="2" t="str">
        <f t="shared" si="222"/>
        <v>No</v>
      </c>
      <c r="O422" s="2" t="str" cm="1">
        <f t="array" aca="1" ref="O422" ca="1">IF(OR(INDIRECT("MRN_"&amp;A422)="N/A",B422=0),"No","Yes")</f>
        <v>No</v>
      </c>
    </row>
    <row r="423" spans="1:15" x14ac:dyDescent="0.25">
      <c r="A423" s="22">
        <v>13</v>
      </c>
      <c r="B423" s="84">
        <f>'Chart 13'!R21</f>
        <v>0</v>
      </c>
      <c r="C423" s="84">
        <f>'Chart 13'!S21</f>
        <v>0</v>
      </c>
      <c r="D423" s="84">
        <f>'Chart 13'!T21</f>
        <v>0</v>
      </c>
      <c r="E423" s="84">
        <f>'Chart 13'!U21</f>
        <v>0</v>
      </c>
      <c r="F423" s="85">
        <f>'Chart 13'!V21</f>
        <v>0</v>
      </c>
      <c r="G423" s="117">
        <f>'Chart 13'!W21</f>
        <v>0</v>
      </c>
      <c r="H423" s="84">
        <f>'Chart 13'!X21</f>
        <v>0</v>
      </c>
      <c r="I423" s="84">
        <f>'Chart 13'!Y21</f>
        <v>0</v>
      </c>
      <c r="J423" s="84">
        <f>'Chart 13'!Z21</f>
        <v>0</v>
      </c>
      <c r="K423" s="2" cm="1">
        <f t="array" aca="1" ref="K423" ca="1">IF(B423=0,0,INDIRECT("MRN_"&amp;A423))</f>
        <v>0</v>
      </c>
      <c r="L423" s="2">
        <f t="shared" si="220"/>
        <v>0</v>
      </c>
      <c r="M423" s="2" t="str">
        <f t="shared" si="221"/>
        <v>No</v>
      </c>
      <c r="N423" s="2" t="str">
        <f t="shared" si="222"/>
        <v>No</v>
      </c>
      <c r="O423" s="2" t="str" cm="1">
        <f t="array" aca="1" ref="O423" ca="1">IF(OR(INDIRECT("MRN_"&amp;A423)="N/A",B423=0),"No","Yes")</f>
        <v>No</v>
      </c>
    </row>
    <row r="424" spans="1:15" x14ac:dyDescent="0.25">
      <c r="A424" s="22">
        <v>13</v>
      </c>
      <c r="B424" s="84">
        <f>'Chart 13'!R22</f>
        <v>0</v>
      </c>
      <c r="C424" s="84">
        <f>'Chart 13'!S22</f>
        <v>0</v>
      </c>
      <c r="D424" s="84">
        <f>'Chart 13'!T22</f>
        <v>0</v>
      </c>
      <c r="E424" s="84">
        <f>'Chart 13'!U22</f>
        <v>0</v>
      </c>
      <c r="F424" s="85">
        <f>'Chart 13'!V22</f>
        <v>0</v>
      </c>
      <c r="G424" s="117">
        <f>'Chart 13'!W22</f>
        <v>0</v>
      </c>
      <c r="H424" s="84">
        <f>'Chart 13'!X22</f>
        <v>0</v>
      </c>
      <c r="I424" s="84">
        <f>'Chart 13'!Y22</f>
        <v>0</v>
      </c>
      <c r="J424" s="84">
        <f>'Chart 13'!Z22</f>
        <v>0</v>
      </c>
      <c r="K424" s="2" cm="1">
        <f t="array" aca="1" ref="K424" ca="1">IF(B424=0,0,INDIRECT("MRN_"&amp;A424))</f>
        <v>0</v>
      </c>
      <c r="L424" s="2">
        <f t="shared" si="220"/>
        <v>0</v>
      </c>
      <c r="M424" s="2" t="str">
        <f t="shared" si="221"/>
        <v>No</v>
      </c>
      <c r="N424" s="2" t="str">
        <f t="shared" si="222"/>
        <v>No</v>
      </c>
      <c r="O424" s="2" t="str" cm="1">
        <f t="array" aca="1" ref="O424" ca="1">IF(OR(INDIRECT("MRN_"&amp;A424)="N/A",B424=0),"No","Yes")</f>
        <v>No</v>
      </c>
    </row>
    <row r="425" spans="1:15" x14ac:dyDescent="0.25">
      <c r="A425" s="22">
        <v>13</v>
      </c>
      <c r="B425" s="84">
        <f>'Chart 13'!R23</f>
        <v>0</v>
      </c>
      <c r="C425" s="84">
        <f>'Chart 13'!S23</f>
        <v>0</v>
      </c>
      <c r="D425" s="84">
        <f>'Chart 13'!T23</f>
        <v>0</v>
      </c>
      <c r="E425" s="84">
        <f>'Chart 13'!U23</f>
        <v>0</v>
      </c>
      <c r="F425" s="85">
        <f>'Chart 13'!V23</f>
        <v>0</v>
      </c>
      <c r="G425" s="117">
        <f>'Chart 13'!W23</f>
        <v>0</v>
      </c>
      <c r="H425" s="84">
        <f>'Chart 13'!X23</f>
        <v>0</v>
      </c>
      <c r="I425" s="84">
        <f>'Chart 13'!Y23</f>
        <v>0</v>
      </c>
      <c r="J425" s="84">
        <f>'Chart 13'!Z23</f>
        <v>0</v>
      </c>
      <c r="K425" s="2" cm="1">
        <f t="array" aca="1" ref="K425" ca="1">IF(B425=0,0,INDIRECT("MRN_"&amp;A425))</f>
        <v>0</v>
      </c>
      <c r="L425" s="2">
        <f t="shared" si="220"/>
        <v>0</v>
      </c>
      <c r="M425" s="2" t="str">
        <f t="shared" si="221"/>
        <v>No</v>
      </c>
      <c r="N425" s="2" t="str">
        <f t="shared" si="222"/>
        <v>No</v>
      </c>
      <c r="O425" s="2" t="str" cm="1">
        <f t="array" aca="1" ref="O425" ca="1">IF(OR(INDIRECT("MRN_"&amp;A425)="N/A",B425=0),"No","Yes")</f>
        <v>No</v>
      </c>
    </row>
    <row r="426" spans="1:15" x14ac:dyDescent="0.25">
      <c r="A426" s="22">
        <v>13</v>
      </c>
      <c r="B426" s="84">
        <f>'Chart 13'!R24</f>
        <v>0</v>
      </c>
      <c r="C426" s="84">
        <f>'Chart 13'!S24</f>
        <v>0</v>
      </c>
      <c r="D426" s="84">
        <f>'Chart 13'!T24</f>
        <v>0</v>
      </c>
      <c r="E426" s="84">
        <f>'Chart 13'!U24</f>
        <v>0</v>
      </c>
      <c r="F426" s="85">
        <f>'Chart 13'!V24</f>
        <v>0</v>
      </c>
      <c r="G426" s="117">
        <f>'Chart 13'!W24</f>
        <v>0</v>
      </c>
      <c r="H426" s="84">
        <f>'Chart 13'!X24</f>
        <v>0</v>
      </c>
      <c r="I426" s="84">
        <f>'Chart 13'!Y24</f>
        <v>0</v>
      </c>
      <c r="J426" s="84">
        <f>'Chart 13'!Z24</f>
        <v>0</v>
      </c>
      <c r="K426" s="2" cm="1">
        <f t="array" aca="1" ref="K426" ca="1">IF(B426=0,0,INDIRECT("MRN_"&amp;A426))</f>
        <v>0</v>
      </c>
      <c r="L426" s="2">
        <f t="shared" si="220"/>
        <v>0</v>
      </c>
      <c r="M426" s="2" t="str">
        <f t="shared" si="221"/>
        <v>No</v>
      </c>
      <c r="N426" s="2" t="str">
        <f t="shared" si="222"/>
        <v>No</v>
      </c>
      <c r="O426" s="2" t="str" cm="1">
        <f t="array" aca="1" ref="O426" ca="1">IF(OR(INDIRECT("MRN_"&amp;A426)="N/A",B426=0),"No","Yes")</f>
        <v>No</v>
      </c>
    </row>
    <row r="427" spans="1:15" x14ac:dyDescent="0.25">
      <c r="A427" s="22">
        <v>13</v>
      </c>
      <c r="B427" s="84">
        <f>'Chart 13'!R25</f>
        <v>0</v>
      </c>
      <c r="C427" s="84">
        <f>'Chart 13'!S25</f>
        <v>0</v>
      </c>
      <c r="D427" s="84">
        <f>'Chart 13'!T25</f>
        <v>0</v>
      </c>
      <c r="E427" s="84">
        <f>'Chart 13'!U25</f>
        <v>0</v>
      </c>
      <c r="F427" s="85">
        <f>'Chart 13'!V25</f>
        <v>0</v>
      </c>
      <c r="G427" s="117">
        <f>'Chart 13'!W25</f>
        <v>0</v>
      </c>
      <c r="H427" s="84">
        <f>'Chart 13'!X25</f>
        <v>0</v>
      </c>
      <c r="I427" s="84">
        <f>'Chart 13'!Y25</f>
        <v>0</v>
      </c>
      <c r="J427" s="84">
        <f>'Chart 13'!Z25</f>
        <v>0</v>
      </c>
      <c r="K427" s="2" cm="1">
        <f t="array" aca="1" ref="K427" ca="1">IF(B427=0,0,INDIRECT("MRN_"&amp;A427))</f>
        <v>0</v>
      </c>
      <c r="L427" s="2">
        <f t="shared" si="220"/>
        <v>0</v>
      </c>
      <c r="M427" s="2" t="str">
        <f t="shared" si="221"/>
        <v>No</v>
      </c>
      <c r="N427" s="2" t="str">
        <f t="shared" si="222"/>
        <v>No</v>
      </c>
      <c r="O427" s="2" t="str" cm="1">
        <f t="array" aca="1" ref="O427" ca="1">IF(OR(INDIRECT("MRN_"&amp;A427)="N/A",B427=0),"No","Yes")</f>
        <v>No</v>
      </c>
    </row>
    <row r="428" spans="1:15" x14ac:dyDescent="0.25">
      <c r="A428" s="22">
        <v>13</v>
      </c>
      <c r="B428" s="84">
        <f>'Chart 13'!R26</f>
        <v>0</v>
      </c>
      <c r="C428" s="84">
        <f>'Chart 13'!S26</f>
        <v>0</v>
      </c>
      <c r="D428" s="84">
        <f>'Chart 13'!T26</f>
        <v>0</v>
      </c>
      <c r="E428" s="84">
        <f>'Chart 13'!U26</f>
        <v>0</v>
      </c>
      <c r="F428" s="85">
        <f>'Chart 13'!V26</f>
        <v>0</v>
      </c>
      <c r="G428" s="117">
        <f>'Chart 13'!W26</f>
        <v>0</v>
      </c>
      <c r="H428" s="84">
        <f>'Chart 13'!X26</f>
        <v>0</v>
      </c>
      <c r="I428" s="84">
        <f>'Chart 13'!Y26</f>
        <v>0</v>
      </c>
      <c r="J428" s="84">
        <f>'Chart 13'!Z26</f>
        <v>0</v>
      </c>
      <c r="K428" s="2" cm="1">
        <f t="array" aca="1" ref="K428" ca="1">IF(B428=0,0,INDIRECT("MRN_"&amp;A428))</f>
        <v>0</v>
      </c>
      <c r="L428" s="2">
        <f t="shared" si="220"/>
        <v>0</v>
      </c>
      <c r="M428" s="2" t="str">
        <f t="shared" si="221"/>
        <v>No</v>
      </c>
      <c r="N428" s="2" t="str">
        <f t="shared" si="222"/>
        <v>No</v>
      </c>
      <c r="O428" s="2" t="str" cm="1">
        <f t="array" aca="1" ref="O428" ca="1">IF(OR(INDIRECT("MRN_"&amp;A428)="N/A",B428=0),"No","Yes")</f>
        <v>No</v>
      </c>
    </row>
    <row r="429" spans="1:15" x14ac:dyDescent="0.25">
      <c r="A429" s="22">
        <v>13</v>
      </c>
      <c r="B429" s="84">
        <f>'Chart 13'!R27</f>
        <v>0</v>
      </c>
      <c r="C429" s="84">
        <f>'Chart 13'!S27</f>
        <v>0</v>
      </c>
      <c r="D429" s="84">
        <f>'Chart 13'!T27</f>
        <v>0</v>
      </c>
      <c r="E429" s="84">
        <f>'Chart 13'!U27</f>
        <v>0</v>
      </c>
      <c r="F429" s="85">
        <f>'Chart 13'!V27</f>
        <v>0</v>
      </c>
      <c r="G429" s="117">
        <f>'Chart 13'!W27</f>
        <v>0</v>
      </c>
      <c r="H429" s="84">
        <f>'Chart 13'!X27</f>
        <v>0</v>
      </c>
      <c r="I429" s="84">
        <f>'Chart 13'!Y27</f>
        <v>0</v>
      </c>
      <c r="J429" s="84">
        <f>'Chart 13'!Z27</f>
        <v>0</v>
      </c>
      <c r="K429" s="2" cm="1">
        <f t="array" aca="1" ref="K429" ca="1">IF(B429=0,0,INDIRECT("MRN_"&amp;A429))</f>
        <v>0</v>
      </c>
      <c r="L429" s="2">
        <f t="shared" si="220"/>
        <v>0</v>
      </c>
      <c r="M429" s="2" t="str">
        <f t="shared" si="221"/>
        <v>No</v>
      </c>
      <c r="N429" s="2" t="str">
        <f t="shared" si="222"/>
        <v>No</v>
      </c>
      <c r="O429" s="2" t="str" cm="1">
        <f t="array" aca="1" ref="O429" ca="1">IF(OR(INDIRECT("MRN_"&amp;A429)="N/A",B429=0),"No","Yes")</f>
        <v>No</v>
      </c>
    </row>
    <row r="430" spans="1:15" x14ac:dyDescent="0.25">
      <c r="A430" s="22">
        <v>13</v>
      </c>
      <c r="B430" s="84">
        <f>'Chart 13'!R28</f>
        <v>0</v>
      </c>
      <c r="C430" s="84">
        <f>'Chart 13'!S28</f>
        <v>0</v>
      </c>
      <c r="D430" s="84">
        <f>'Chart 13'!T28</f>
        <v>0</v>
      </c>
      <c r="E430" s="84">
        <f>'Chart 13'!U28</f>
        <v>0</v>
      </c>
      <c r="F430" s="85">
        <f>'Chart 13'!V28</f>
        <v>0</v>
      </c>
      <c r="G430" s="117">
        <f>'Chart 13'!W28</f>
        <v>0</v>
      </c>
      <c r="H430" s="84">
        <f>'Chart 13'!X28</f>
        <v>0</v>
      </c>
      <c r="I430" s="84">
        <f>'Chart 13'!Y28</f>
        <v>0</v>
      </c>
      <c r="J430" s="84">
        <f>'Chart 13'!Z28</f>
        <v>0</v>
      </c>
      <c r="K430" s="2" cm="1">
        <f t="array" aca="1" ref="K430" ca="1">IF(B430=0,0,INDIRECT("MRN_"&amp;A430))</f>
        <v>0</v>
      </c>
      <c r="L430" s="2">
        <f t="shared" si="220"/>
        <v>0</v>
      </c>
      <c r="M430" s="2" t="str">
        <f t="shared" si="221"/>
        <v>No</v>
      </c>
      <c r="N430" s="2" t="str">
        <f t="shared" si="222"/>
        <v>No</v>
      </c>
      <c r="O430" s="2" t="str" cm="1">
        <f t="array" aca="1" ref="O430" ca="1">IF(OR(INDIRECT("MRN_"&amp;A430)="N/A",B430=0),"No","Yes")</f>
        <v>No</v>
      </c>
    </row>
    <row r="431" spans="1:15" x14ac:dyDescent="0.25">
      <c r="A431" s="22">
        <v>13</v>
      </c>
      <c r="B431" s="84">
        <f>'Chart 13'!R29</f>
        <v>0</v>
      </c>
      <c r="C431" s="84">
        <f>'Chart 13'!S29</f>
        <v>0</v>
      </c>
      <c r="D431" s="84">
        <f>'Chart 13'!T29</f>
        <v>0</v>
      </c>
      <c r="E431" s="84">
        <f>'Chart 13'!U29</f>
        <v>0</v>
      </c>
      <c r="F431" s="85">
        <f>'Chart 13'!V29</f>
        <v>0</v>
      </c>
      <c r="G431" s="117">
        <f>'Chart 13'!W29</f>
        <v>0</v>
      </c>
      <c r="H431" s="84">
        <f>'Chart 13'!X29</f>
        <v>0</v>
      </c>
      <c r="I431" s="84">
        <f>'Chart 13'!Y29</f>
        <v>0</v>
      </c>
      <c r="J431" s="84">
        <f>'Chart 13'!Z29</f>
        <v>0</v>
      </c>
      <c r="K431" s="2" cm="1">
        <f t="array" aca="1" ref="K431" ca="1">IF(B431=0,0,INDIRECT("MRN_"&amp;A431))</f>
        <v>0</v>
      </c>
      <c r="L431" s="2">
        <f t="shared" si="220"/>
        <v>0</v>
      </c>
      <c r="M431" s="2" t="str">
        <f t="shared" si="221"/>
        <v>No</v>
      </c>
      <c r="N431" s="2" t="str">
        <f t="shared" si="222"/>
        <v>No</v>
      </c>
      <c r="O431" s="2" t="str" cm="1">
        <f t="array" aca="1" ref="O431" ca="1">IF(OR(INDIRECT("MRN_"&amp;A431)="N/A",B431=0),"No","Yes")</f>
        <v>No</v>
      </c>
    </row>
    <row r="432" spans="1:15" x14ac:dyDescent="0.25">
      <c r="A432" s="22">
        <v>13</v>
      </c>
      <c r="B432" s="84">
        <f>'Chart 13'!R30</f>
        <v>0</v>
      </c>
      <c r="C432" s="84">
        <f>'Chart 13'!S30</f>
        <v>0</v>
      </c>
      <c r="D432" s="84">
        <f>'Chart 13'!T30</f>
        <v>0</v>
      </c>
      <c r="E432" s="84">
        <f>'Chart 13'!U30</f>
        <v>0</v>
      </c>
      <c r="F432" s="85">
        <f>'Chart 13'!V30</f>
        <v>0</v>
      </c>
      <c r="G432" s="117">
        <f>'Chart 13'!W30</f>
        <v>0</v>
      </c>
      <c r="H432" s="84">
        <f>'Chart 13'!X30</f>
        <v>0</v>
      </c>
      <c r="I432" s="84">
        <f>'Chart 13'!Y30</f>
        <v>0</v>
      </c>
      <c r="J432" s="84">
        <f>'Chart 13'!Z30</f>
        <v>0</v>
      </c>
      <c r="K432" s="2" cm="1">
        <f t="array" aca="1" ref="K432" ca="1">IF(B432=0,0,INDIRECT("MRN_"&amp;A432))</f>
        <v>0</v>
      </c>
      <c r="L432" s="2">
        <f t="shared" si="220"/>
        <v>0</v>
      </c>
      <c r="M432" s="2" t="str">
        <f t="shared" si="221"/>
        <v>No</v>
      </c>
      <c r="N432" s="2" t="str">
        <f t="shared" si="222"/>
        <v>No</v>
      </c>
      <c r="O432" s="2" t="str" cm="1">
        <f t="array" aca="1" ref="O432" ca="1">IF(OR(INDIRECT("MRN_"&amp;A432)="N/A",B432=0),"No","Yes")</f>
        <v>No</v>
      </c>
    </row>
    <row r="433" spans="1:15" x14ac:dyDescent="0.25">
      <c r="A433" s="22">
        <v>13</v>
      </c>
      <c r="B433" s="84">
        <f>'Chart 13'!R31</f>
        <v>0</v>
      </c>
      <c r="C433" s="84">
        <f>'Chart 13'!S31</f>
        <v>0</v>
      </c>
      <c r="D433" s="84">
        <f>'Chart 13'!T31</f>
        <v>0</v>
      </c>
      <c r="E433" s="84">
        <f>'Chart 13'!U31</f>
        <v>0</v>
      </c>
      <c r="F433" s="85">
        <f>'Chart 13'!V31</f>
        <v>0</v>
      </c>
      <c r="G433" s="117">
        <f>'Chart 13'!W31</f>
        <v>0</v>
      </c>
      <c r="H433" s="84">
        <f>'Chart 13'!X31</f>
        <v>0</v>
      </c>
      <c r="I433" s="84">
        <f>'Chart 13'!Y31</f>
        <v>0</v>
      </c>
      <c r="J433" s="84">
        <f>'Chart 13'!Z31</f>
        <v>0</v>
      </c>
      <c r="K433" s="2" cm="1">
        <f t="array" aca="1" ref="K433" ca="1">IF(B433=0,0,INDIRECT("MRN_"&amp;A433))</f>
        <v>0</v>
      </c>
      <c r="L433" s="2">
        <f t="shared" si="220"/>
        <v>0</v>
      </c>
      <c r="M433" s="2" t="str">
        <f t="shared" si="221"/>
        <v>No</v>
      </c>
      <c r="N433" s="2" t="str">
        <f t="shared" si="222"/>
        <v>No</v>
      </c>
      <c r="O433" s="2" t="str" cm="1">
        <f t="array" aca="1" ref="O433" ca="1">IF(OR(INDIRECT("MRN_"&amp;A433)="N/A",B433=0),"No","Yes")</f>
        <v>No</v>
      </c>
    </row>
    <row r="434" spans="1:15" x14ac:dyDescent="0.25">
      <c r="A434" s="22">
        <v>13</v>
      </c>
      <c r="B434" s="84">
        <f>'Chart 13'!R32</f>
        <v>0</v>
      </c>
      <c r="C434" s="84">
        <f>'Chart 13'!S32</f>
        <v>0</v>
      </c>
      <c r="D434" s="84">
        <f>'Chart 13'!T32</f>
        <v>0</v>
      </c>
      <c r="E434" s="84">
        <f>'Chart 13'!U32</f>
        <v>0</v>
      </c>
      <c r="F434" s="85">
        <f>'Chart 13'!V32</f>
        <v>0</v>
      </c>
      <c r="G434" s="117">
        <f>'Chart 13'!W32</f>
        <v>0</v>
      </c>
      <c r="H434" s="84">
        <f>'Chart 13'!X32</f>
        <v>0</v>
      </c>
      <c r="I434" s="84">
        <f>'Chart 13'!Y32</f>
        <v>0</v>
      </c>
      <c r="J434" s="84">
        <f>'Chart 13'!Z32</f>
        <v>0</v>
      </c>
      <c r="K434" s="2" cm="1">
        <f t="array" aca="1" ref="K434" ca="1">IF(B434=0,0,INDIRECT("MRN_"&amp;A434))</f>
        <v>0</v>
      </c>
      <c r="L434" s="2">
        <f t="shared" si="220"/>
        <v>0</v>
      </c>
      <c r="M434" s="2" t="str">
        <f t="shared" si="221"/>
        <v>No</v>
      </c>
      <c r="N434" s="2" t="str">
        <f t="shared" si="222"/>
        <v>No</v>
      </c>
      <c r="O434" s="2" t="str" cm="1">
        <f t="array" aca="1" ref="O434" ca="1">IF(OR(INDIRECT("MRN_"&amp;A434)="N/A",B434=0),"No","Yes")</f>
        <v>No</v>
      </c>
    </row>
    <row r="435" spans="1:15" x14ac:dyDescent="0.25">
      <c r="A435" s="22">
        <v>13</v>
      </c>
      <c r="B435" s="84">
        <f>'Chart 13'!R33</f>
        <v>0</v>
      </c>
      <c r="C435" s="84">
        <f>'Chart 13'!S33</f>
        <v>0</v>
      </c>
      <c r="D435" s="84">
        <f>'Chart 13'!T33</f>
        <v>0</v>
      </c>
      <c r="E435" s="84">
        <f>'Chart 13'!U33</f>
        <v>0</v>
      </c>
      <c r="F435" s="85">
        <f>'Chart 13'!V33</f>
        <v>0</v>
      </c>
      <c r="G435" s="117">
        <f>'Chart 13'!W33</f>
        <v>0</v>
      </c>
      <c r="H435" s="84">
        <f>'Chart 13'!X33</f>
        <v>0</v>
      </c>
      <c r="I435" s="84">
        <f>'Chart 13'!Y33</f>
        <v>0</v>
      </c>
      <c r="J435" s="84">
        <f>'Chart 13'!Z33</f>
        <v>0</v>
      </c>
      <c r="K435" s="2" cm="1">
        <f t="array" aca="1" ref="K435" ca="1">IF(B435=0,0,INDIRECT("MRN_"&amp;A435))</f>
        <v>0</v>
      </c>
      <c r="L435" s="2">
        <f t="shared" si="220"/>
        <v>0</v>
      </c>
      <c r="M435" s="2" t="str">
        <f t="shared" si="221"/>
        <v>No</v>
      </c>
      <c r="N435" s="2" t="str">
        <f t="shared" si="222"/>
        <v>No</v>
      </c>
      <c r="O435" s="2" t="str" cm="1">
        <f t="array" aca="1" ref="O435" ca="1">IF(OR(INDIRECT("MRN_"&amp;A435)="N/A",B435=0),"No","Yes")</f>
        <v>No</v>
      </c>
    </row>
    <row r="436" spans="1:15" x14ac:dyDescent="0.25">
      <c r="A436" s="22">
        <v>13</v>
      </c>
      <c r="B436" s="84">
        <f>'Chart 13'!R34</f>
        <v>0</v>
      </c>
      <c r="C436" s="84">
        <f>'Chart 13'!S34</f>
        <v>0</v>
      </c>
      <c r="D436" s="84">
        <f>'Chart 13'!T34</f>
        <v>0</v>
      </c>
      <c r="E436" s="84">
        <f>'Chart 13'!U34</f>
        <v>0</v>
      </c>
      <c r="F436" s="85">
        <f>'Chart 13'!V34</f>
        <v>0</v>
      </c>
      <c r="G436" s="117">
        <f>'Chart 13'!W34</f>
        <v>0</v>
      </c>
      <c r="H436" s="84">
        <f>'Chart 13'!X34</f>
        <v>0</v>
      </c>
      <c r="I436" s="84">
        <f>'Chart 13'!Y34</f>
        <v>0</v>
      </c>
      <c r="J436" s="84">
        <f>'Chart 13'!Z34</f>
        <v>0</v>
      </c>
      <c r="K436" s="2" cm="1">
        <f t="array" aca="1" ref="K436" ca="1">IF(B436=0,0,INDIRECT("MRN_"&amp;A436))</f>
        <v>0</v>
      </c>
      <c r="L436" s="2">
        <f t="shared" si="220"/>
        <v>0</v>
      </c>
      <c r="M436" s="2" t="str">
        <f t="shared" si="221"/>
        <v>No</v>
      </c>
      <c r="N436" s="2" t="str">
        <f t="shared" si="222"/>
        <v>No</v>
      </c>
      <c r="O436" s="2" t="str" cm="1">
        <f t="array" aca="1" ref="O436" ca="1">IF(OR(INDIRECT("MRN_"&amp;A436)="N/A",B436=0),"No","Yes")</f>
        <v>No</v>
      </c>
    </row>
    <row r="437" spans="1:15" x14ac:dyDescent="0.25">
      <c r="A437" s="22">
        <v>13</v>
      </c>
      <c r="B437" s="84">
        <f>'Chart 13'!R35</f>
        <v>0</v>
      </c>
      <c r="C437" s="84">
        <f>'Chart 13'!S35</f>
        <v>0</v>
      </c>
      <c r="D437" s="84">
        <f>'Chart 13'!T35</f>
        <v>0</v>
      </c>
      <c r="E437" s="84">
        <f>'Chart 13'!U35</f>
        <v>0</v>
      </c>
      <c r="F437" s="85">
        <f>'Chart 13'!V35</f>
        <v>0</v>
      </c>
      <c r="G437" s="117">
        <f>'Chart 13'!W35</f>
        <v>0</v>
      </c>
      <c r="H437" s="84">
        <f>'Chart 13'!X35</f>
        <v>0</v>
      </c>
      <c r="I437" s="84">
        <f>'Chart 13'!Y35</f>
        <v>0</v>
      </c>
      <c r="J437" s="84">
        <f>'Chart 13'!Z35</f>
        <v>0</v>
      </c>
      <c r="K437" s="2" cm="1">
        <f t="array" aca="1" ref="K437" ca="1">IF(B437=0,0,INDIRECT("MRN_"&amp;A437))</f>
        <v>0</v>
      </c>
      <c r="L437" s="2">
        <f t="shared" si="220"/>
        <v>0</v>
      </c>
      <c r="M437" s="2" t="str">
        <f t="shared" si="221"/>
        <v>No</v>
      </c>
      <c r="N437" s="2" t="str">
        <f t="shared" si="222"/>
        <v>No</v>
      </c>
      <c r="O437" s="2" t="str" cm="1">
        <f t="array" aca="1" ref="O437" ca="1">IF(OR(INDIRECT("MRN_"&amp;A437)="N/A",B437=0),"No","Yes")</f>
        <v>No</v>
      </c>
    </row>
    <row r="438" spans="1:15" x14ac:dyDescent="0.25">
      <c r="A438" s="22">
        <v>13</v>
      </c>
      <c r="B438" s="84">
        <f>'Chart 13'!R36</f>
        <v>0</v>
      </c>
      <c r="C438" s="84">
        <f>'Chart 13'!S36</f>
        <v>0</v>
      </c>
      <c r="D438" s="84">
        <f>'Chart 13'!T36</f>
        <v>0</v>
      </c>
      <c r="E438" s="84">
        <f>'Chart 13'!U36</f>
        <v>0</v>
      </c>
      <c r="F438" s="85">
        <f>'Chart 13'!V36</f>
        <v>0</v>
      </c>
      <c r="G438" s="117">
        <f>'Chart 13'!W36</f>
        <v>0</v>
      </c>
      <c r="H438" s="84">
        <f>'Chart 13'!X36</f>
        <v>0</v>
      </c>
      <c r="I438" s="84">
        <f>'Chart 13'!Y36</f>
        <v>0</v>
      </c>
      <c r="J438" s="84">
        <f>'Chart 13'!Z36</f>
        <v>0</v>
      </c>
      <c r="K438" s="2" cm="1">
        <f t="array" aca="1" ref="K438" ca="1">IF(B438=0,0,INDIRECT("MRN_"&amp;A438))</f>
        <v>0</v>
      </c>
      <c r="L438" s="2">
        <f t="shared" si="220"/>
        <v>0</v>
      </c>
      <c r="M438" s="2" t="str">
        <f t="shared" si="221"/>
        <v>No</v>
      </c>
      <c r="N438" s="2" t="str">
        <f t="shared" si="222"/>
        <v>No</v>
      </c>
      <c r="O438" s="2" t="str" cm="1">
        <f t="array" aca="1" ref="O438" ca="1">IF(OR(INDIRECT("MRN_"&amp;A438)="N/A",B438=0),"No","Yes")</f>
        <v>No</v>
      </c>
    </row>
    <row r="439" spans="1:15" x14ac:dyDescent="0.25">
      <c r="A439" s="22">
        <v>13</v>
      </c>
      <c r="B439" s="84">
        <f>'Chart 13'!R37</f>
        <v>0</v>
      </c>
      <c r="C439" s="84">
        <f>'Chart 13'!S37</f>
        <v>0</v>
      </c>
      <c r="D439" s="84">
        <f>'Chart 13'!T37</f>
        <v>0</v>
      </c>
      <c r="E439" s="84">
        <f>'Chart 13'!U37</f>
        <v>0</v>
      </c>
      <c r="F439" s="85">
        <f>'Chart 13'!V37</f>
        <v>0</v>
      </c>
      <c r="G439" s="117">
        <f>'Chart 13'!W37</f>
        <v>0</v>
      </c>
      <c r="H439" s="84">
        <f>'Chart 13'!X37</f>
        <v>0</v>
      </c>
      <c r="I439" s="84">
        <f>'Chart 13'!Y37</f>
        <v>0</v>
      </c>
      <c r="J439" s="84">
        <f>'Chart 13'!Z37</f>
        <v>0</v>
      </c>
      <c r="K439" s="2" cm="1">
        <f t="array" aca="1" ref="K439" ca="1">IF(B439=0,0,INDIRECT("MRN_"&amp;A439))</f>
        <v>0</v>
      </c>
      <c r="L439" s="2">
        <f t="shared" si="220"/>
        <v>0</v>
      </c>
      <c r="M439" s="2" t="str">
        <f t="shared" si="221"/>
        <v>No</v>
      </c>
      <c r="N439" s="2" t="str">
        <f t="shared" si="222"/>
        <v>No</v>
      </c>
      <c r="O439" s="2" t="str" cm="1">
        <f t="array" aca="1" ref="O439" ca="1">IF(OR(INDIRECT("MRN_"&amp;A439)="N/A",B439=0),"No","Yes")</f>
        <v>No</v>
      </c>
    </row>
    <row r="440" spans="1:15" x14ac:dyDescent="0.25">
      <c r="A440" s="22">
        <v>13</v>
      </c>
      <c r="B440" s="84">
        <f>'Chart 13'!R38</f>
        <v>0</v>
      </c>
      <c r="C440" s="84">
        <f>'Chart 13'!S38</f>
        <v>0</v>
      </c>
      <c r="D440" s="84">
        <f>'Chart 13'!T38</f>
        <v>0</v>
      </c>
      <c r="E440" s="84">
        <f>'Chart 13'!U38</f>
        <v>0</v>
      </c>
      <c r="F440" s="85">
        <f>'Chart 13'!V38</f>
        <v>0</v>
      </c>
      <c r="G440" s="117">
        <f>'Chart 13'!W38</f>
        <v>0</v>
      </c>
      <c r="H440" s="84">
        <f>'Chart 13'!X38</f>
        <v>0</v>
      </c>
      <c r="I440" s="84">
        <f>'Chart 13'!Y38</f>
        <v>0</v>
      </c>
      <c r="J440" s="84">
        <f>'Chart 13'!Z38</f>
        <v>0</v>
      </c>
      <c r="K440" s="2" cm="1">
        <f t="array" aca="1" ref="K440" ca="1">IF(B440=0,0,INDIRECT("MRN_"&amp;A440))</f>
        <v>0</v>
      </c>
      <c r="L440" s="2">
        <f t="shared" si="220"/>
        <v>0</v>
      </c>
      <c r="M440" s="2" t="str">
        <f t="shared" si="221"/>
        <v>No</v>
      </c>
      <c r="N440" s="2" t="str">
        <f t="shared" si="222"/>
        <v>No</v>
      </c>
      <c r="O440" s="2" t="str" cm="1">
        <f t="array" aca="1" ref="O440" ca="1">IF(OR(INDIRECT("MRN_"&amp;A440)="N/A",B440=0),"No","Yes")</f>
        <v>No</v>
      </c>
    </row>
    <row r="441" spans="1:15" x14ac:dyDescent="0.25">
      <c r="A441" s="22">
        <v>14</v>
      </c>
      <c r="B441" s="84">
        <f>'Chart 14'!R9</f>
        <v>0</v>
      </c>
      <c r="C441" s="84">
        <f>'Chart 14'!S9</f>
        <v>0</v>
      </c>
      <c r="D441" s="84">
        <f>'Chart 14'!T9</f>
        <v>0</v>
      </c>
      <c r="E441" s="84">
        <f>'Chart 14'!U9</f>
        <v>0</v>
      </c>
      <c r="F441" s="85">
        <f>'Chart 14'!V9</f>
        <v>0</v>
      </c>
      <c r="G441" s="117">
        <f>'Chart 14'!W9</f>
        <v>0</v>
      </c>
      <c r="H441" s="84">
        <f>'Chart 14'!X9</f>
        <v>0</v>
      </c>
      <c r="I441" s="84">
        <f>'Chart 14'!Y9</f>
        <v>0</v>
      </c>
      <c r="J441" s="84">
        <f>'Chart 14'!Z9</f>
        <v>0</v>
      </c>
      <c r="K441" s="2" cm="1">
        <f t="array" aca="1" ref="K441" ca="1">IF(B441=0,0,INDIRECT("MRN_"&amp;A441))</f>
        <v>0</v>
      </c>
      <c r="L441" s="2">
        <f t="shared" ref="L441:L471" si="223">IF(B441=0,0,"Client_"&amp;A441)</f>
        <v>0</v>
      </c>
      <c r="M441" s="2" t="str">
        <f t="shared" ref="M441:M471" si="224">IF(I441=0,"No","Yes")</f>
        <v>No</v>
      </c>
      <c r="N441" s="2" t="str">
        <f t="shared" ref="N441:N471" si="225">IF(H441=0,"No","Yes")</f>
        <v>No</v>
      </c>
      <c r="O441" s="2" t="str" cm="1">
        <f t="array" aca="1" ref="O441" ca="1">IF(OR(INDIRECT("MRN_"&amp;A441)="N/A",B441=0),"No","Yes")</f>
        <v>No</v>
      </c>
    </row>
    <row r="442" spans="1:15" x14ac:dyDescent="0.25">
      <c r="A442" s="22">
        <v>14</v>
      </c>
      <c r="B442" s="84">
        <f>'Chart 14'!R10</f>
        <v>0</v>
      </c>
      <c r="C442" s="84">
        <f>'Chart 14'!S10</f>
        <v>0</v>
      </c>
      <c r="D442" s="84">
        <f>'Chart 14'!T10</f>
        <v>0</v>
      </c>
      <c r="E442" s="84">
        <f>'Chart 14'!U10</f>
        <v>0</v>
      </c>
      <c r="F442" s="85">
        <f>'Chart 14'!V10</f>
        <v>0</v>
      </c>
      <c r="G442" s="117">
        <f>'Chart 14'!W10</f>
        <v>0</v>
      </c>
      <c r="H442" s="84">
        <f>'Chart 14'!X10</f>
        <v>0</v>
      </c>
      <c r="I442" s="84">
        <f>'Chart 14'!Y10</f>
        <v>0</v>
      </c>
      <c r="J442" s="84">
        <f>'Chart 14'!Z10</f>
        <v>0</v>
      </c>
      <c r="K442" s="2" cm="1">
        <f t="array" aca="1" ref="K442" ca="1">IF(B442=0,0,INDIRECT("MRN_"&amp;A442))</f>
        <v>0</v>
      </c>
      <c r="L442" s="2">
        <f t="shared" ref="L442:L470" si="226">IF(B442=0,0,"Client_"&amp;A442)</f>
        <v>0</v>
      </c>
      <c r="M442" s="2" t="str">
        <f t="shared" ref="M442:M470" si="227">IF(I442=0,"No","Yes")</f>
        <v>No</v>
      </c>
      <c r="N442" s="2" t="str">
        <f t="shared" ref="N442:N470" si="228">IF(H442=0,"No","Yes")</f>
        <v>No</v>
      </c>
      <c r="O442" s="2" t="str" cm="1">
        <f t="array" aca="1" ref="O442" ca="1">IF(OR(INDIRECT("MRN_"&amp;A442)="N/A",B442=0),"No","Yes")</f>
        <v>No</v>
      </c>
    </row>
    <row r="443" spans="1:15" x14ac:dyDescent="0.25">
      <c r="A443" s="22">
        <v>14</v>
      </c>
      <c r="B443" s="84">
        <f>'Chart 14'!R11</f>
        <v>0</v>
      </c>
      <c r="C443" s="84">
        <f>'Chart 14'!S11</f>
        <v>0</v>
      </c>
      <c r="D443" s="84">
        <f>'Chart 14'!T11</f>
        <v>0</v>
      </c>
      <c r="E443" s="84">
        <f>'Chart 14'!U11</f>
        <v>0</v>
      </c>
      <c r="F443" s="85">
        <f>'Chart 14'!V11</f>
        <v>0</v>
      </c>
      <c r="G443" s="117">
        <f>'Chart 14'!W11</f>
        <v>0</v>
      </c>
      <c r="H443" s="84">
        <f>'Chart 14'!X11</f>
        <v>0</v>
      </c>
      <c r="I443" s="84">
        <f>'Chart 14'!Y11</f>
        <v>0</v>
      </c>
      <c r="J443" s="84">
        <f>'Chart 14'!Z11</f>
        <v>0</v>
      </c>
      <c r="K443" s="2" cm="1">
        <f t="array" aca="1" ref="K443" ca="1">IF(B443=0,0,INDIRECT("MRN_"&amp;A443))</f>
        <v>0</v>
      </c>
      <c r="L443" s="2">
        <f t="shared" si="226"/>
        <v>0</v>
      </c>
      <c r="M443" s="2" t="str">
        <f t="shared" si="227"/>
        <v>No</v>
      </c>
      <c r="N443" s="2" t="str">
        <f t="shared" si="228"/>
        <v>No</v>
      </c>
      <c r="O443" s="2" t="str" cm="1">
        <f t="array" aca="1" ref="O443" ca="1">IF(OR(INDIRECT("MRN_"&amp;A443)="N/A",B443=0),"No","Yes")</f>
        <v>No</v>
      </c>
    </row>
    <row r="444" spans="1:15" x14ac:dyDescent="0.25">
      <c r="A444" s="22">
        <v>14</v>
      </c>
      <c r="B444" s="84">
        <f>'Chart 14'!R12</f>
        <v>0</v>
      </c>
      <c r="C444" s="84">
        <f>'Chart 14'!S12</f>
        <v>0</v>
      </c>
      <c r="D444" s="84">
        <f>'Chart 14'!T12</f>
        <v>0</v>
      </c>
      <c r="E444" s="84">
        <f>'Chart 14'!U12</f>
        <v>0</v>
      </c>
      <c r="F444" s="85">
        <f>'Chart 14'!V12</f>
        <v>0</v>
      </c>
      <c r="G444" s="117">
        <f>'Chart 14'!W12</f>
        <v>0</v>
      </c>
      <c r="H444" s="84">
        <f>'Chart 14'!X12</f>
        <v>0</v>
      </c>
      <c r="I444" s="84">
        <f>'Chart 14'!Y12</f>
        <v>0</v>
      </c>
      <c r="J444" s="84">
        <f>'Chart 14'!Z12</f>
        <v>0</v>
      </c>
      <c r="K444" s="2" cm="1">
        <f t="array" aca="1" ref="K444" ca="1">IF(B444=0,0,INDIRECT("MRN_"&amp;A444))</f>
        <v>0</v>
      </c>
      <c r="L444" s="2">
        <f t="shared" si="226"/>
        <v>0</v>
      </c>
      <c r="M444" s="2" t="str">
        <f t="shared" si="227"/>
        <v>No</v>
      </c>
      <c r="N444" s="2" t="str">
        <f t="shared" si="228"/>
        <v>No</v>
      </c>
      <c r="O444" s="2" t="str" cm="1">
        <f t="array" aca="1" ref="O444" ca="1">IF(OR(INDIRECT("MRN_"&amp;A444)="N/A",B444=0),"No","Yes")</f>
        <v>No</v>
      </c>
    </row>
    <row r="445" spans="1:15" x14ac:dyDescent="0.25">
      <c r="A445" s="22">
        <v>14</v>
      </c>
      <c r="B445" s="84">
        <f>'Chart 14'!R13</f>
        <v>0</v>
      </c>
      <c r="C445" s="84">
        <f>'Chart 14'!S13</f>
        <v>0</v>
      </c>
      <c r="D445" s="84">
        <f>'Chart 14'!T13</f>
        <v>0</v>
      </c>
      <c r="E445" s="84">
        <f>'Chart 14'!U13</f>
        <v>0</v>
      </c>
      <c r="F445" s="85">
        <f>'Chart 14'!V13</f>
        <v>0</v>
      </c>
      <c r="G445" s="117">
        <f>'Chart 14'!W13</f>
        <v>0</v>
      </c>
      <c r="H445" s="84">
        <f>'Chart 14'!X13</f>
        <v>0</v>
      </c>
      <c r="I445" s="84">
        <f>'Chart 14'!Y13</f>
        <v>0</v>
      </c>
      <c r="J445" s="84">
        <f>'Chart 14'!Z13</f>
        <v>0</v>
      </c>
      <c r="K445" s="2" cm="1">
        <f t="array" aca="1" ref="K445" ca="1">IF(B445=0,0,INDIRECT("MRN_"&amp;A445))</f>
        <v>0</v>
      </c>
      <c r="L445" s="2">
        <f t="shared" si="226"/>
        <v>0</v>
      </c>
      <c r="M445" s="2" t="str">
        <f t="shared" si="227"/>
        <v>No</v>
      </c>
      <c r="N445" s="2" t="str">
        <f t="shared" si="228"/>
        <v>No</v>
      </c>
      <c r="O445" s="2" t="str" cm="1">
        <f t="array" aca="1" ref="O445" ca="1">IF(OR(INDIRECT("MRN_"&amp;A445)="N/A",B445=0),"No","Yes")</f>
        <v>No</v>
      </c>
    </row>
    <row r="446" spans="1:15" x14ac:dyDescent="0.25">
      <c r="A446" s="22">
        <v>14</v>
      </c>
      <c r="B446" s="84">
        <f>'Chart 14'!R14</f>
        <v>0</v>
      </c>
      <c r="C446" s="84">
        <f>'Chart 14'!S14</f>
        <v>0</v>
      </c>
      <c r="D446" s="84">
        <f>'Chart 14'!T14</f>
        <v>0</v>
      </c>
      <c r="E446" s="84">
        <f>'Chart 14'!U14</f>
        <v>0</v>
      </c>
      <c r="F446" s="85">
        <f>'Chart 14'!V14</f>
        <v>0</v>
      </c>
      <c r="G446" s="117">
        <f>'Chart 14'!W14</f>
        <v>0</v>
      </c>
      <c r="H446" s="84">
        <f>'Chart 14'!X14</f>
        <v>0</v>
      </c>
      <c r="I446" s="84">
        <f>'Chart 14'!Y14</f>
        <v>0</v>
      </c>
      <c r="J446" s="84">
        <f>'Chart 14'!Z14</f>
        <v>0</v>
      </c>
      <c r="K446" s="2" cm="1">
        <f t="array" aca="1" ref="K446" ca="1">IF(B446=0,0,INDIRECT("MRN_"&amp;A446))</f>
        <v>0</v>
      </c>
      <c r="L446" s="2">
        <f t="shared" si="226"/>
        <v>0</v>
      </c>
      <c r="M446" s="2" t="str">
        <f t="shared" si="227"/>
        <v>No</v>
      </c>
      <c r="N446" s="2" t="str">
        <f t="shared" si="228"/>
        <v>No</v>
      </c>
      <c r="O446" s="2" t="str" cm="1">
        <f t="array" aca="1" ref="O446" ca="1">IF(OR(INDIRECT("MRN_"&amp;A446)="N/A",B446=0),"No","Yes")</f>
        <v>No</v>
      </c>
    </row>
    <row r="447" spans="1:15" x14ac:dyDescent="0.25">
      <c r="A447" s="22">
        <v>14</v>
      </c>
      <c r="B447" s="84">
        <f>'Chart 14'!R15</f>
        <v>0</v>
      </c>
      <c r="C447" s="84">
        <f>'Chart 14'!S15</f>
        <v>0</v>
      </c>
      <c r="D447" s="84">
        <f>'Chart 14'!T15</f>
        <v>0</v>
      </c>
      <c r="E447" s="84">
        <f>'Chart 14'!U15</f>
        <v>0</v>
      </c>
      <c r="F447" s="85">
        <f>'Chart 14'!V15</f>
        <v>0</v>
      </c>
      <c r="G447" s="117">
        <f>'Chart 14'!W15</f>
        <v>0</v>
      </c>
      <c r="H447" s="84">
        <f>'Chart 14'!X15</f>
        <v>0</v>
      </c>
      <c r="I447" s="84">
        <f>'Chart 14'!Y15</f>
        <v>0</v>
      </c>
      <c r="J447" s="84">
        <f>'Chart 14'!Z15</f>
        <v>0</v>
      </c>
      <c r="K447" s="2" cm="1">
        <f t="array" aca="1" ref="K447" ca="1">IF(B447=0,0,INDIRECT("MRN_"&amp;A447))</f>
        <v>0</v>
      </c>
      <c r="L447" s="2">
        <f t="shared" si="226"/>
        <v>0</v>
      </c>
      <c r="M447" s="2" t="str">
        <f t="shared" si="227"/>
        <v>No</v>
      </c>
      <c r="N447" s="2" t="str">
        <f t="shared" si="228"/>
        <v>No</v>
      </c>
      <c r="O447" s="2" t="str" cm="1">
        <f t="array" aca="1" ref="O447" ca="1">IF(OR(INDIRECT("MRN_"&amp;A447)="N/A",B447=0),"No","Yes")</f>
        <v>No</v>
      </c>
    </row>
    <row r="448" spans="1:15" x14ac:dyDescent="0.25">
      <c r="A448" s="22">
        <v>14</v>
      </c>
      <c r="B448" s="84">
        <f>'Chart 14'!R16</f>
        <v>0</v>
      </c>
      <c r="C448" s="84">
        <f>'Chart 14'!S16</f>
        <v>0</v>
      </c>
      <c r="D448" s="84">
        <f>'Chart 14'!T16</f>
        <v>0</v>
      </c>
      <c r="E448" s="84">
        <f>'Chart 14'!U16</f>
        <v>0</v>
      </c>
      <c r="F448" s="85">
        <f>'Chart 14'!V16</f>
        <v>0</v>
      </c>
      <c r="G448" s="117">
        <f>'Chart 14'!W16</f>
        <v>0</v>
      </c>
      <c r="H448" s="84">
        <f>'Chart 14'!X16</f>
        <v>0</v>
      </c>
      <c r="I448" s="84">
        <f>'Chart 14'!Y16</f>
        <v>0</v>
      </c>
      <c r="J448" s="84">
        <f>'Chart 14'!Z16</f>
        <v>0</v>
      </c>
      <c r="K448" s="2" cm="1">
        <f t="array" aca="1" ref="K448" ca="1">IF(B448=0,0,INDIRECT("MRN_"&amp;A448))</f>
        <v>0</v>
      </c>
      <c r="L448" s="2">
        <f t="shared" si="226"/>
        <v>0</v>
      </c>
      <c r="M448" s="2" t="str">
        <f t="shared" si="227"/>
        <v>No</v>
      </c>
      <c r="N448" s="2" t="str">
        <f t="shared" si="228"/>
        <v>No</v>
      </c>
      <c r="O448" s="2" t="str" cm="1">
        <f t="array" aca="1" ref="O448" ca="1">IF(OR(INDIRECT("MRN_"&amp;A448)="N/A",B448=0),"No","Yes")</f>
        <v>No</v>
      </c>
    </row>
    <row r="449" spans="1:15" x14ac:dyDescent="0.25">
      <c r="A449" s="22">
        <v>14</v>
      </c>
      <c r="B449" s="84">
        <f>'Chart 14'!R17</f>
        <v>0</v>
      </c>
      <c r="C449" s="84">
        <f>'Chart 14'!S17</f>
        <v>0</v>
      </c>
      <c r="D449" s="84">
        <f>'Chart 14'!T17</f>
        <v>0</v>
      </c>
      <c r="E449" s="84">
        <f>'Chart 14'!U17</f>
        <v>0</v>
      </c>
      <c r="F449" s="85">
        <f>'Chart 14'!V17</f>
        <v>0</v>
      </c>
      <c r="G449" s="117">
        <f>'Chart 14'!W17</f>
        <v>0</v>
      </c>
      <c r="H449" s="84">
        <f>'Chart 14'!X17</f>
        <v>0</v>
      </c>
      <c r="I449" s="84">
        <f>'Chart 14'!Y17</f>
        <v>0</v>
      </c>
      <c r="J449" s="84">
        <f>'Chart 14'!Z17</f>
        <v>0</v>
      </c>
      <c r="K449" s="2" cm="1">
        <f t="array" aca="1" ref="K449" ca="1">IF(B449=0,0,INDIRECT("MRN_"&amp;A449))</f>
        <v>0</v>
      </c>
      <c r="L449" s="2">
        <f t="shared" si="226"/>
        <v>0</v>
      </c>
      <c r="M449" s="2" t="str">
        <f t="shared" si="227"/>
        <v>No</v>
      </c>
      <c r="N449" s="2" t="str">
        <f t="shared" si="228"/>
        <v>No</v>
      </c>
      <c r="O449" s="2" t="str" cm="1">
        <f t="array" aca="1" ref="O449" ca="1">IF(OR(INDIRECT("MRN_"&amp;A449)="N/A",B449=0),"No","Yes")</f>
        <v>No</v>
      </c>
    </row>
    <row r="450" spans="1:15" x14ac:dyDescent="0.25">
      <c r="A450" s="22">
        <v>14</v>
      </c>
      <c r="B450" s="84">
        <f>'Chart 14'!R18</f>
        <v>0</v>
      </c>
      <c r="C450" s="84">
        <f>'Chart 14'!S18</f>
        <v>0</v>
      </c>
      <c r="D450" s="84">
        <f>'Chart 14'!T18</f>
        <v>0</v>
      </c>
      <c r="E450" s="84">
        <f>'Chart 14'!U18</f>
        <v>0</v>
      </c>
      <c r="F450" s="85">
        <f>'Chart 14'!V18</f>
        <v>0</v>
      </c>
      <c r="G450" s="117">
        <f>'Chart 14'!W18</f>
        <v>0</v>
      </c>
      <c r="H450" s="84">
        <f>'Chart 14'!X18</f>
        <v>0</v>
      </c>
      <c r="I450" s="84">
        <f>'Chart 14'!Y18</f>
        <v>0</v>
      </c>
      <c r="J450" s="84">
        <f>'Chart 14'!Z18</f>
        <v>0</v>
      </c>
      <c r="K450" s="2" cm="1">
        <f t="array" aca="1" ref="K450" ca="1">IF(B450=0,0,INDIRECT("MRN_"&amp;A450))</f>
        <v>0</v>
      </c>
      <c r="L450" s="2">
        <f t="shared" si="226"/>
        <v>0</v>
      </c>
      <c r="M450" s="2" t="str">
        <f t="shared" si="227"/>
        <v>No</v>
      </c>
      <c r="N450" s="2" t="str">
        <f t="shared" si="228"/>
        <v>No</v>
      </c>
      <c r="O450" s="2" t="str" cm="1">
        <f t="array" aca="1" ref="O450" ca="1">IF(OR(INDIRECT("MRN_"&amp;A450)="N/A",B450=0),"No","Yes")</f>
        <v>No</v>
      </c>
    </row>
    <row r="451" spans="1:15" x14ac:dyDescent="0.25">
      <c r="A451" s="22">
        <v>14</v>
      </c>
      <c r="B451" s="84">
        <f>'Chart 14'!R19</f>
        <v>0</v>
      </c>
      <c r="C451" s="84">
        <f>'Chart 14'!S19</f>
        <v>0</v>
      </c>
      <c r="D451" s="84">
        <f>'Chart 14'!T19</f>
        <v>0</v>
      </c>
      <c r="E451" s="84">
        <f>'Chart 14'!U19</f>
        <v>0</v>
      </c>
      <c r="F451" s="85">
        <f>'Chart 14'!V19</f>
        <v>0</v>
      </c>
      <c r="G451" s="117">
        <f>'Chart 14'!W19</f>
        <v>0</v>
      </c>
      <c r="H451" s="84">
        <f>'Chart 14'!X19</f>
        <v>0</v>
      </c>
      <c r="I451" s="84">
        <f>'Chart 14'!Y19</f>
        <v>0</v>
      </c>
      <c r="J451" s="84">
        <f>'Chart 14'!Z19</f>
        <v>0</v>
      </c>
      <c r="K451" s="2" cm="1">
        <f t="array" aca="1" ref="K451" ca="1">IF(B451=0,0,INDIRECT("MRN_"&amp;A451))</f>
        <v>0</v>
      </c>
      <c r="L451" s="2">
        <f t="shared" si="226"/>
        <v>0</v>
      </c>
      <c r="M451" s="2" t="str">
        <f t="shared" si="227"/>
        <v>No</v>
      </c>
      <c r="N451" s="2" t="str">
        <f t="shared" si="228"/>
        <v>No</v>
      </c>
      <c r="O451" s="2" t="str" cm="1">
        <f t="array" aca="1" ref="O451" ca="1">IF(OR(INDIRECT("MRN_"&amp;A451)="N/A",B451=0),"No","Yes")</f>
        <v>No</v>
      </c>
    </row>
    <row r="452" spans="1:15" x14ac:dyDescent="0.25">
      <c r="A452" s="22">
        <v>14</v>
      </c>
      <c r="B452" s="84">
        <f>'Chart 14'!R20</f>
        <v>0</v>
      </c>
      <c r="C452" s="84">
        <f>'Chart 14'!S20</f>
        <v>0</v>
      </c>
      <c r="D452" s="84">
        <f>'Chart 14'!T20</f>
        <v>0</v>
      </c>
      <c r="E452" s="84">
        <f>'Chart 14'!U20</f>
        <v>0</v>
      </c>
      <c r="F452" s="85">
        <f>'Chart 14'!V20</f>
        <v>0</v>
      </c>
      <c r="G452" s="117">
        <f>'Chart 14'!W20</f>
        <v>0</v>
      </c>
      <c r="H452" s="84">
        <f>'Chart 14'!X20</f>
        <v>0</v>
      </c>
      <c r="I452" s="84">
        <f>'Chart 14'!Y20</f>
        <v>0</v>
      </c>
      <c r="J452" s="84">
        <f>'Chart 14'!Z20</f>
        <v>0</v>
      </c>
      <c r="K452" s="2" cm="1">
        <f t="array" aca="1" ref="K452" ca="1">IF(B452=0,0,INDIRECT("MRN_"&amp;A452))</f>
        <v>0</v>
      </c>
      <c r="L452" s="2">
        <f t="shared" si="226"/>
        <v>0</v>
      </c>
      <c r="M452" s="2" t="str">
        <f t="shared" si="227"/>
        <v>No</v>
      </c>
      <c r="N452" s="2" t="str">
        <f t="shared" si="228"/>
        <v>No</v>
      </c>
      <c r="O452" s="2" t="str" cm="1">
        <f t="array" aca="1" ref="O452" ca="1">IF(OR(INDIRECT("MRN_"&amp;A452)="N/A",B452=0),"No","Yes")</f>
        <v>No</v>
      </c>
    </row>
    <row r="453" spans="1:15" x14ac:dyDescent="0.25">
      <c r="A453" s="22">
        <v>14</v>
      </c>
      <c r="B453" s="84">
        <f>'Chart 14'!R21</f>
        <v>0</v>
      </c>
      <c r="C453" s="84">
        <f>'Chart 14'!S21</f>
        <v>0</v>
      </c>
      <c r="D453" s="84">
        <f>'Chart 14'!T21</f>
        <v>0</v>
      </c>
      <c r="E453" s="84">
        <f>'Chart 14'!U21</f>
        <v>0</v>
      </c>
      <c r="F453" s="85">
        <f>'Chart 14'!V21</f>
        <v>0</v>
      </c>
      <c r="G453" s="117">
        <f>'Chart 14'!W21</f>
        <v>0</v>
      </c>
      <c r="H453" s="84">
        <f>'Chart 14'!X21</f>
        <v>0</v>
      </c>
      <c r="I453" s="84">
        <f>'Chart 14'!Y21</f>
        <v>0</v>
      </c>
      <c r="J453" s="84">
        <f>'Chart 14'!Z21</f>
        <v>0</v>
      </c>
      <c r="K453" s="2" cm="1">
        <f t="array" aca="1" ref="K453" ca="1">IF(B453=0,0,INDIRECT("MRN_"&amp;A453))</f>
        <v>0</v>
      </c>
      <c r="L453" s="2">
        <f t="shared" si="226"/>
        <v>0</v>
      </c>
      <c r="M453" s="2" t="str">
        <f t="shared" si="227"/>
        <v>No</v>
      </c>
      <c r="N453" s="2" t="str">
        <f t="shared" si="228"/>
        <v>No</v>
      </c>
      <c r="O453" s="2" t="str" cm="1">
        <f t="array" aca="1" ref="O453" ca="1">IF(OR(INDIRECT("MRN_"&amp;A453)="N/A",B453=0),"No","Yes")</f>
        <v>No</v>
      </c>
    </row>
    <row r="454" spans="1:15" x14ac:dyDescent="0.25">
      <c r="A454" s="22">
        <v>14</v>
      </c>
      <c r="B454" s="84">
        <f>'Chart 14'!R22</f>
        <v>0</v>
      </c>
      <c r="C454" s="84">
        <f>'Chart 14'!S22</f>
        <v>0</v>
      </c>
      <c r="D454" s="84">
        <f>'Chart 14'!T22</f>
        <v>0</v>
      </c>
      <c r="E454" s="84">
        <f>'Chart 14'!U22</f>
        <v>0</v>
      </c>
      <c r="F454" s="85">
        <f>'Chart 14'!V22</f>
        <v>0</v>
      </c>
      <c r="G454" s="117">
        <f>'Chart 14'!W22</f>
        <v>0</v>
      </c>
      <c r="H454" s="84">
        <f>'Chart 14'!X22</f>
        <v>0</v>
      </c>
      <c r="I454" s="84">
        <f>'Chart 14'!Y22</f>
        <v>0</v>
      </c>
      <c r="J454" s="84">
        <f>'Chart 14'!Z22</f>
        <v>0</v>
      </c>
      <c r="K454" s="2" cm="1">
        <f t="array" aca="1" ref="K454" ca="1">IF(B454=0,0,INDIRECT("MRN_"&amp;A454))</f>
        <v>0</v>
      </c>
      <c r="L454" s="2">
        <f t="shared" si="226"/>
        <v>0</v>
      </c>
      <c r="M454" s="2" t="str">
        <f t="shared" si="227"/>
        <v>No</v>
      </c>
      <c r="N454" s="2" t="str">
        <f t="shared" si="228"/>
        <v>No</v>
      </c>
      <c r="O454" s="2" t="str" cm="1">
        <f t="array" aca="1" ref="O454" ca="1">IF(OR(INDIRECT("MRN_"&amp;A454)="N/A",B454=0),"No","Yes")</f>
        <v>No</v>
      </c>
    </row>
    <row r="455" spans="1:15" x14ac:dyDescent="0.25">
      <c r="A455" s="22">
        <v>14</v>
      </c>
      <c r="B455" s="84">
        <f>'Chart 14'!R23</f>
        <v>0</v>
      </c>
      <c r="C455" s="84">
        <f>'Chart 14'!S23</f>
        <v>0</v>
      </c>
      <c r="D455" s="84">
        <f>'Chart 14'!T23</f>
        <v>0</v>
      </c>
      <c r="E455" s="84">
        <f>'Chart 14'!U23</f>
        <v>0</v>
      </c>
      <c r="F455" s="85">
        <f>'Chart 14'!V23</f>
        <v>0</v>
      </c>
      <c r="G455" s="117">
        <f>'Chart 14'!W23</f>
        <v>0</v>
      </c>
      <c r="H455" s="84">
        <f>'Chart 14'!X23</f>
        <v>0</v>
      </c>
      <c r="I455" s="84">
        <f>'Chart 14'!Y23</f>
        <v>0</v>
      </c>
      <c r="J455" s="84">
        <f>'Chart 14'!Z23</f>
        <v>0</v>
      </c>
      <c r="K455" s="2" cm="1">
        <f t="array" aca="1" ref="K455" ca="1">IF(B455=0,0,INDIRECT("MRN_"&amp;A455))</f>
        <v>0</v>
      </c>
      <c r="L455" s="2">
        <f t="shared" si="226"/>
        <v>0</v>
      </c>
      <c r="M455" s="2" t="str">
        <f t="shared" si="227"/>
        <v>No</v>
      </c>
      <c r="N455" s="2" t="str">
        <f t="shared" si="228"/>
        <v>No</v>
      </c>
      <c r="O455" s="2" t="str" cm="1">
        <f t="array" aca="1" ref="O455" ca="1">IF(OR(INDIRECT("MRN_"&amp;A455)="N/A",B455=0),"No","Yes")</f>
        <v>No</v>
      </c>
    </row>
    <row r="456" spans="1:15" x14ac:dyDescent="0.25">
      <c r="A456" s="22">
        <v>14</v>
      </c>
      <c r="B456" s="84">
        <f>'Chart 14'!R24</f>
        <v>0</v>
      </c>
      <c r="C456" s="84">
        <f>'Chart 14'!S24</f>
        <v>0</v>
      </c>
      <c r="D456" s="84">
        <f>'Chart 14'!T24</f>
        <v>0</v>
      </c>
      <c r="E456" s="84">
        <f>'Chart 14'!U24</f>
        <v>0</v>
      </c>
      <c r="F456" s="85">
        <f>'Chart 14'!V24</f>
        <v>0</v>
      </c>
      <c r="G456" s="117">
        <f>'Chart 14'!W24</f>
        <v>0</v>
      </c>
      <c r="H456" s="84">
        <f>'Chart 14'!X24</f>
        <v>0</v>
      </c>
      <c r="I456" s="84">
        <f>'Chart 14'!Y24</f>
        <v>0</v>
      </c>
      <c r="J456" s="84">
        <f>'Chart 14'!Z24</f>
        <v>0</v>
      </c>
      <c r="K456" s="2" cm="1">
        <f t="array" aca="1" ref="K456" ca="1">IF(B456=0,0,INDIRECT("MRN_"&amp;A456))</f>
        <v>0</v>
      </c>
      <c r="L456" s="2">
        <f t="shared" si="226"/>
        <v>0</v>
      </c>
      <c r="M456" s="2" t="str">
        <f t="shared" si="227"/>
        <v>No</v>
      </c>
      <c r="N456" s="2" t="str">
        <f t="shared" si="228"/>
        <v>No</v>
      </c>
      <c r="O456" s="2" t="str" cm="1">
        <f t="array" aca="1" ref="O456" ca="1">IF(OR(INDIRECT("MRN_"&amp;A456)="N/A",B456=0),"No","Yes")</f>
        <v>No</v>
      </c>
    </row>
    <row r="457" spans="1:15" x14ac:dyDescent="0.25">
      <c r="A457" s="22">
        <v>14</v>
      </c>
      <c r="B457" s="84">
        <f>'Chart 14'!R25</f>
        <v>0</v>
      </c>
      <c r="C457" s="84">
        <f>'Chart 14'!S25</f>
        <v>0</v>
      </c>
      <c r="D457" s="84">
        <f>'Chart 14'!T25</f>
        <v>0</v>
      </c>
      <c r="E457" s="84">
        <f>'Chart 14'!U25</f>
        <v>0</v>
      </c>
      <c r="F457" s="85">
        <f>'Chart 14'!V25</f>
        <v>0</v>
      </c>
      <c r="G457" s="117">
        <f>'Chart 14'!W25</f>
        <v>0</v>
      </c>
      <c r="H457" s="84">
        <f>'Chart 14'!X25</f>
        <v>0</v>
      </c>
      <c r="I457" s="84">
        <f>'Chart 14'!Y25</f>
        <v>0</v>
      </c>
      <c r="J457" s="84">
        <f>'Chart 14'!Z25</f>
        <v>0</v>
      </c>
      <c r="K457" s="2" cm="1">
        <f t="array" aca="1" ref="K457" ca="1">IF(B457=0,0,INDIRECT("MRN_"&amp;A457))</f>
        <v>0</v>
      </c>
      <c r="L457" s="2">
        <f t="shared" si="226"/>
        <v>0</v>
      </c>
      <c r="M457" s="2" t="str">
        <f t="shared" si="227"/>
        <v>No</v>
      </c>
      <c r="N457" s="2" t="str">
        <f t="shared" si="228"/>
        <v>No</v>
      </c>
      <c r="O457" s="2" t="str" cm="1">
        <f t="array" aca="1" ref="O457" ca="1">IF(OR(INDIRECT("MRN_"&amp;A457)="N/A",B457=0),"No","Yes")</f>
        <v>No</v>
      </c>
    </row>
    <row r="458" spans="1:15" x14ac:dyDescent="0.25">
      <c r="A458" s="22">
        <v>14</v>
      </c>
      <c r="B458" s="84">
        <f>'Chart 14'!R26</f>
        <v>0</v>
      </c>
      <c r="C458" s="84">
        <f>'Chart 14'!S26</f>
        <v>0</v>
      </c>
      <c r="D458" s="84">
        <f>'Chart 14'!T26</f>
        <v>0</v>
      </c>
      <c r="E458" s="84">
        <f>'Chart 14'!U26</f>
        <v>0</v>
      </c>
      <c r="F458" s="85">
        <f>'Chart 14'!V26</f>
        <v>0</v>
      </c>
      <c r="G458" s="117">
        <f>'Chart 14'!W26</f>
        <v>0</v>
      </c>
      <c r="H458" s="84">
        <f>'Chart 14'!X26</f>
        <v>0</v>
      </c>
      <c r="I458" s="84">
        <f>'Chart 14'!Y26</f>
        <v>0</v>
      </c>
      <c r="J458" s="84">
        <f>'Chart 14'!Z26</f>
        <v>0</v>
      </c>
      <c r="K458" s="2" cm="1">
        <f t="array" aca="1" ref="K458" ca="1">IF(B458=0,0,INDIRECT("MRN_"&amp;A458))</f>
        <v>0</v>
      </c>
      <c r="L458" s="2">
        <f t="shared" si="226"/>
        <v>0</v>
      </c>
      <c r="M458" s="2" t="str">
        <f t="shared" si="227"/>
        <v>No</v>
      </c>
      <c r="N458" s="2" t="str">
        <f t="shared" si="228"/>
        <v>No</v>
      </c>
      <c r="O458" s="2" t="str" cm="1">
        <f t="array" aca="1" ref="O458" ca="1">IF(OR(INDIRECT("MRN_"&amp;A458)="N/A",B458=0),"No","Yes")</f>
        <v>No</v>
      </c>
    </row>
    <row r="459" spans="1:15" x14ac:dyDescent="0.25">
      <c r="A459" s="22">
        <v>14</v>
      </c>
      <c r="B459" s="84">
        <f>'Chart 14'!R27</f>
        <v>0</v>
      </c>
      <c r="C459" s="84">
        <f>'Chart 14'!S27</f>
        <v>0</v>
      </c>
      <c r="D459" s="84">
        <f>'Chart 14'!T27</f>
        <v>0</v>
      </c>
      <c r="E459" s="84">
        <f>'Chart 14'!U27</f>
        <v>0</v>
      </c>
      <c r="F459" s="85">
        <f>'Chart 14'!V27</f>
        <v>0</v>
      </c>
      <c r="G459" s="117">
        <f>'Chart 14'!W27</f>
        <v>0</v>
      </c>
      <c r="H459" s="84">
        <f>'Chart 14'!X27</f>
        <v>0</v>
      </c>
      <c r="I459" s="84">
        <f>'Chart 14'!Y27</f>
        <v>0</v>
      </c>
      <c r="J459" s="84">
        <f>'Chart 14'!Z27</f>
        <v>0</v>
      </c>
      <c r="K459" s="2" cm="1">
        <f t="array" aca="1" ref="K459" ca="1">IF(B459=0,0,INDIRECT("MRN_"&amp;A459))</f>
        <v>0</v>
      </c>
      <c r="L459" s="2">
        <f t="shared" si="226"/>
        <v>0</v>
      </c>
      <c r="M459" s="2" t="str">
        <f t="shared" si="227"/>
        <v>No</v>
      </c>
      <c r="N459" s="2" t="str">
        <f t="shared" si="228"/>
        <v>No</v>
      </c>
      <c r="O459" s="2" t="str" cm="1">
        <f t="array" aca="1" ref="O459" ca="1">IF(OR(INDIRECT("MRN_"&amp;A459)="N/A",B459=0),"No","Yes")</f>
        <v>No</v>
      </c>
    </row>
    <row r="460" spans="1:15" x14ac:dyDescent="0.25">
      <c r="A460" s="22">
        <v>14</v>
      </c>
      <c r="B460" s="84">
        <f>'Chart 14'!R28</f>
        <v>0</v>
      </c>
      <c r="C460" s="84">
        <f>'Chart 14'!S28</f>
        <v>0</v>
      </c>
      <c r="D460" s="84">
        <f>'Chart 14'!T28</f>
        <v>0</v>
      </c>
      <c r="E460" s="84">
        <f>'Chart 14'!U28</f>
        <v>0</v>
      </c>
      <c r="F460" s="85">
        <f>'Chart 14'!V28</f>
        <v>0</v>
      </c>
      <c r="G460" s="117">
        <f>'Chart 14'!W28</f>
        <v>0</v>
      </c>
      <c r="H460" s="84">
        <f>'Chart 14'!X28</f>
        <v>0</v>
      </c>
      <c r="I460" s="84">
        <f>'Chart 14'!Y28</f>
        <v>0</v>
      </c>
      <c r="J460" s="84">
        <f>'Chart 14'!Z28</f>
        <v>0</v>
      </c>
      <c r="K460" s="2" cm="1">
        <f t="array" aca="1" ref="K460" ca="1">IF(B460=0,0,INDIRECT("MRN_"&amp;A460))</f>
        <v>0</v>
      </c>
      <c r="L460" s="2">
        <f t="shared" si="226"/>
        <v>0</v>
      </c>
      <c r="M460" s="2" t="str">
        <f t="shared" si="227"/>
        <v>No</v>
      </c>
      <c r="N460" s="2" t="str">
        <f t="shared" si="228"/>
        <v>No</v>
      </c>
      <c r="O460" s="2" t="str" cm="1">
        <f t="array" aca="1" ref="O460" ca="1">IF(OR(INDIRECT("MRN_"&amp;A460)="N/A",B460=0),"No","Yes")</f>
        <v>No</v>
      </c>
    </row>
    <row r="461" spans="1:15" x14ac:dyDescent="0.25">
      <c r="A461" s="22">
        <v>14</v>
      </c>
      <c r="B461" s="84">
        <f>'Chart 14'!R29</f>
        <v>0</v>
      </c>
      <c r="C461" s="84">
        <f>'Chart 14'!S29</f>
        <v>0</v>
      </c>
      <c r="D461" s="84">
        <f>'Chart 14'!T29</f>
        <v>0</v>
      </c>
      <c r="E461" s="84">
        <f>'Chart 14'!U29</f>
        <v>0</v>
      </c>
      <c r="F461" s="85">
        <f>'Chart 14'!V29</f>
        <v>0</v>
      </c>
      <c r="G461" s="117">
        <f>'Chart 14'!W29</f>
        <v>0</v>
      </c>
      <c r="H461" s="84">
        <f>'Chart 14'!X29</f>
        <v>0</v>
      </c>
      <c r="I461" s="84">
        <f>'Chart 14'!Y29</f>
        <v>0</v>
      </c>
      <c r="J461" s="84">
        <f>'Chart 14'!Z29</f>
        <v>0</v>
      </c>
      <c r="K461" s="2" cm="1">
        <f t="array" aca="1" ref="K461" ca="1">IF(B461=0,0,INDIRECT("MRN_"&amp;A461))</f>
        <v>0</v>
      </c>
      <c r="L461" s="2">
        <f t="shared" si="226"/>
        <v>0</v>
      </c>
      <c r="M461" s="2" t="str">
        <f t="shared" si="227"/>
        <v>No</v>
      </c>
      <c r="N461" s="2" t="str">
        <f t="shared" si="228"/>
        <v>No</v>
      </c>
      <c r="O461" s="2" t="str" cm="1">
        <f t="array" aca="1" ref="O461" ca="1">IF(OR(INDIRECT("MRN_"&amp;A461)="N/A",B461=0),"No","Yes")</f>
        <v>No</v>
      </c>
    </row>
    <row r="462" spans="1:15" x14ac:dyDescent="0.25">
      <c r="A462" s="22">
        <v>14</v>
      </c>
      <c r="B462" s="84">
        <f>'Chart 14'!R30</f>
        <v>0</v>
      </c>
      <c r="C462" s="84">
        <f>'Chart 14'!S30</f>
        <v>0</v>
      </c>
      <c r="D462" s="84">
        <f>'Chart 14'!T30</f>
        <v>0</v>
      </c>
      <c r="E462" s="84">
        <f>'Chart 14'!U30</f>
        <v>0</v>
      </c>
      <c r="F462" s="85">
        <f>'Chart 14'!V30</f>
        <v>0</v>
      </c>
      <c r="G462" s="117">
        <f>'Chart 14'!W30</f>
        <v>0</v>
      </c>
      <c r="H462" s="84">
        <f>'Chart 14'!X30</f>
        <v>0</v>
      </c>
      <c r="I462" s="84">
        <f>'Chart 14'!Y30</f>
        <v>0</v>
      </c>
      <c r="J462" s="84">
        <f>'Chart 14'!Z30</f>
        <v>0</v>
      </c>
      <c r="K462" s="2" cm="1">
        <f t="array" aca="1" ref="K462" ca="1">IF(B462=0,0,INDIRECT("MRN_"&amp;A462))</f>
        <v>0</v>
      </c>
      <c r="L462" s="2">
        <f t="shared" si="226"/>
        <v>0</v>
      </c>
      <c r="M462" s="2" t="str">
        <f t="shared" si="227"/>
        <v>No</v>
      </c>
      <c r="N462" s="2" t="str">
        <f t="shared" si="228"/>
        <v>No</v>
      </c>
      <c r="O462" s="2" t="str" cm="1">
        <f t="array" aca="1" ref="O462" ca="1">IF(OR(INDIRECT("MRN_"&amp;A462)="N/A",B462=0),"No","Yes")</f>
        <v>No</v>
      </c>
    </row>
    <row r="463" spans="1:15" x14ac:dyDescent="0.25">
      <c r="A463" s="22">
        <v>14</v>
      </c>
      <c r="B463" s="84">
        <f>'Chart 14'!R31</f>
        <v>0</v>
      </c>
      <c r="C463" s="84">
        <f>'Chart 14'!S31</f>
        <v>0</v>
      </c>
      <c r="D463" s="84">
        <f>'Chart 14'!T31</f>
        <v>0</v>
      </c>
      <c r="E463" s="84">
        <f>'Chart 14'!U31</f>
        <v>0</v>
      </c>
      <c r="F463" s="85">
        <f>'Chart 14'!V31</f>
        <v>0</v>
      </c>
      <c r="G463" s="117">
        <f>'Chart 14'!W31</f>
        <v>0</v>
      </c>
      <c r="H463" s="84">
        <f>'Chart 14'!X31</f>
        <v>0</v>
      </c>
      <c r="I463" s="84">
        <f>'Chart 14'!Y31</f>
        <v>0</v>
      </c>
      <c r="J463" s="84">
        <f>'Chart 14'!Z31</f>
        <v>0</v>
      </c>
      <c r="K463" s="2" cm="1">
        <f t="array" aca="1" ref="K463" ca="1">IF(B463=0,0,INDIRECT("MRN_"&amp;A463))</f>
        <v>0</v>
      </c>
      <c r="L463" s="2">
        <f t="shared" si="226"/>
        <v>0</v>
      </c>
      <c r="M463" s="2" t="str">
        <f t="shared" si="227"/>
        <v>No</v>
      </c>
      <c r="N463" s="2" t="str">
        <f t="shared" si="228"/>
        <v>No</v>
      </c>
      <c r="O463" s="2" t="str" cm="1">
        <f t="array" aca="1" ref="O463" ca="1">IF(OR(INDIRECT("MRN_"&amp;A463)="N/A",B463=0),"No","Yes")</f>
        <v>No</v>
      </c>
    </row>
    <row r="464" spans="1:15" x14ac:dyDescent="0.25">
      <c r="A464" s="22">
        <v>14</v>
      </c>
      <c r="B464" s="84">
        <f>'Chart 14'!R32</f>
        <v>0</v>
      </c>
      <c r="C464" s="84">
        <f>'Chart 14'!S32</f>
        <v>0</v>
      </c>
      <c r="D464" s="84">
        <f>'Chart 14'!T32</f>
        <v>0</v>
      </c>
      <c r="E464" s="84">
        <f>'Chart 14'!U32</f>
        <v>0</v>
      </c>
      <c r="F464" s="85">
        <f>'Chart 14'!V32</f>
        <v>0</v>
      </c>
      <c r="G464" s="117">
        <f>'Chart 14'!W32</f>
        <v>0</v>
      </c>
      <c r="H464" s="84">
        <f>'Chart 14'!X32</f>
        <v>0</v>
      </c>
      <c r="I464" s="84">
        <f>'Chart 14'!Y32</f>
        <v>0</v>
      </c>
      <c r="J464" s="84">
        <f>'Chart 14'!Z32</f>
        <v>0</v>
      </c>
      <c r="K464" s="2" cm="1">
        <f t="array" aca="1" ref="K464" ca="1">IF(B464=0,0,INDIRECT("MRN_"&amp;A464))</f>
        <v>0</v>
      </c>
      <c r="L464" s="2">
        <f t="shared" si="226"/>
        <v>0</v>
      </c>
      <c r="M464" s="2" t="str">
        <f t="shared" si="227"/>
        <v>No</v>
      </c>
      <c r="N464" s="2" t="str">
        <f t="shared" si="228"/>
        <v>No</v>
      </c>
      <c r="O464" s="2" t="str" cm="1">
        <f t="array" aca="1" ref="O464" ca="1">IF(OR(INDIRECT("MRN_"&amp;A464)="N/A",B464=0),"No","Yes")</f>
        <v>No</v>
      </c>
    </row>
    <row r="465" spans="1:15" x14ac:dyDescent="0.25">
      <c r="A465" s="22">
        <v>14</v>
      </c>
      <c r="B465" s="84">
        <f>'Chart 14'!R33</f>
        <v>0</v>
      </c>
      <c r="C465" s="84">
        <f>'Chart 14'!S33</f>
        <v>0</v>
      </c>
      <c r="D465" s="84">
        <f>'Chart 14'!T33</f>
        <v>0</v>
      </c>
      <c r="E465" s="84">
        <f>'Chart 14'!U33</f>
        <v>0</v>
      </c>
      <c r="F465" s="85">
        <f>'Chart 14'!V33</f>
        <v>0</v>
      </c>
      <c r="G465" s="117">
        <f>'Chart 14'!W33</f>
        <v>0</v>
      </c>
      <c r="H465" s="84">
        <f>'Chart 14'!X33</f>
        <v>0</v>
      </c>
      <c r="I465" s="84">
        <f>'Chart 14'!Y33</f>
        <v>0</v>
      </c>
      <c r="J465" s="84">
        <f>'Chart 14'!Z33</f>
        <v>0</v>
      </c>
      <c r="K465" s="2" cm="1">
        <f t="array" aca="1" ref="K465" ca="1">IF(B465=0,0,INDIRECT("MRN_"&amp;A465))</f>
        <v>0</v>
      </c>
      <c r="L465" s="2">
        <f t="shared" si="226"/>
        <v>0</v>
      </c>
      <c r="M465" s="2" t="str">
        <f t="shared" si="227"/>
        <v>No</v>
      </c>
      <c r="N465" s="2" t="str">
        <f t="shared" si="228"/>
        <v>No</v>
      </c>
      <c r="O465" s="2" t="str" cm="1">
        <f t="array" aca="1" ref="O465" ca="1">IF(OR(INDIRECT("MRN_"&amp;A465)="N/A",B465=0),"No","Yes")</f>
        <v>No</v>
      </c>
    </row>
    <row r="466" spans="1:15" x14ac:dyDescent="0.25">
      <c r="A466" s="22">
        <v>14</v>
      </c>
      <c r="B466" s="84">
        <f>'Chart 14'!R34</f>
        <v>0</v>
      </c>
      <c r="C466" s="84">
        <f>'Chart 14'!S34</f>
        <v>0</v>
      </c>
      <c r="D466" s="84">
        <f>'Chart 14'!T34</f>
        <v>0</v>
      </c>
      <c r="E466" s="84">
        <f>'Chart 14'!U34</f>
        <v>0</v>
      </c>
      <c r="F466" s="85">
        <f>'Chart 14'!V34</f>
        <v>0</v>
      </c>
      <c r="G466" s="117">
        <f>'Chart 14'!W34</f>
        <v>0</v>
      </c>
      <c r="H466" s="84">
        <f>'Chart 14'!X34</f>
        <v>0</v>
      </c>
      <c r="I466" s="84">
        <f>'Chart 14'!Y34</f>
        <v>0</v>
      </c>
      <c r="J466" s="84">
        <f>'Chart 14'!Z34</f>
        <v>0</v>
      </c>
      <c r="K466" s="2" cm="1">
        <f t="array" aca="1" ref="K466" ca="1">IF(B466=0,0,INDIRECT("MRN_"&amp;A466))</f>
        <v>0</v>
      </c>
      <c r="L466" s="2">
        <f t="shared" si="226"/>
        <v>0</v>
      </c>
      <c r="M466" s="2" t="str">
        <f t="shared" si="227"/>
        <v>No</v>
      </c>
      <c r="N466" s="2" t="str">
        <f t="shared" si="228"/>
        <v>No</v>
      </c>
      <c r="O466" s="2" t="str" cm="1">
        <f t="array" aca="1" ref="O466" ca="1">IF(OR(INDIRECT("MRN_"&amp;A466)="N/A",B466=0),"No","Yes")</f>
        <v>No</v>
      </c>
    </row>
    <row r="467" spans="1:15" x14ac:dyDescent="0.25">
      <c r="A467" s="22">
        <v>14</v>
      </c>
      <c r="B467" s="84">
        <f>'Chart 14'!R35</f>
        <v>0</v>
      </c>
      <c r="C467" s="84">
        <f>'Chart 14'!S35</f>
        <v>0</v>
      </c>
      <c r="D467" s="84">
        <f>'Chart 14'!T35</f>
        <v>0</v>
      </c>
      <c r="E467" s="84">
        <f>'Chart 14'!U35</f>
        <v>0</v>
      </c>
      <c r="F467" s="85">
        <f>'Chart 14'!V35</f>
        <v>0</v>
      </c>
      <c r="G467" s="117">
        <f>'Chart 14'!W35</f>
        <v>0</v>
      </c>
      <c r="H467" s="84">
        <f>'Chart 14'!X35</f>
        <v>0</v>
      </c>
      <c r="I467" s="84">
        <f>'Chart 14'!Y35</f>
        <v>0</v>
      </c>
      <c r="J467" s="84">
        <f>'Chart 14'!Z35</f>
        <v>0</v>
      </c>
      <c r="K467" s="2" cm="1">
        <f t="array" aca="1" ref="K467" ca="1">IF(B467=0,0,INDIRECT("MRN_"&amp;A467))</f>
        <v>0</v>
      </c>
      <c r="L467" s="2">
        <f t="shared" si="226"/>
        <v>0</v>
      </c>
      <c r="M467" s="2" t="str">
        <f t="shared" si="227"/>
        <v>No</v>
      </c>
      <c r="N467" s="2" t="str">
        <f t="shared" si="228"/>
        <v>No</v>
      </c>
      <c r="O467" s="2" t="str" cm="1">
        <f t="array" aca="1" ref="O467" ca="1">IF(OR(INDIRECT("MRN_"&amp;A467)="N/A",B467=0),"No","Yes")</f>
        <v>No</v>
      </c>
    </row>
    <row r="468" spans="1:15" x14ac:dyDescent="0.25">
      <c r="A468" s="22">
        <v>14</v>
      </c>
      <c r="B468" s="84">
        <f>'Chart 14'!R36</f>
        <v>0</v>
      </c>
      <c r="C468" s="84">
        <f>'Chart 14'!S36</f>
        <v>0</v>
      </c>
      <c r="D468" s="84">
        <f>'Chart 14'!T36</f>
        <v>0</v>
      </c>
      <c r="E468" s="84">
        <f>'Chart 14'!U36</f>
        <v>0</v>
      </c>
      <c r="F468" s="85">
        <f>'Chart 14'!V36</f>
        <v>0</v>
      </c>
      <c r="G468" s="117">
        <f>'Chart 14'!W36</f>
        <v>0</v>
      </c>
      <c r="H468" s="84">
        <f>'Chart 14'!X36</f>
        <v>0</v>
      </c>
      <c r="I468" s="84">
        <f>'Chart 14'!Y36</f>
        <v>0</v>
      </c>
      <c r="J468" s="84">
        <f>'Chart 14'!Z36</f>
        <v>0</v>
      </c>
      <c r="K468" s="2" cm="1">
        <f t="array" aca="1" ref="K468" ca="1">IF(B468=0,0,INDIRECT("MRN_"&amp;A468))</f>
        <v>0</v>
      </c>
      <c r="L468" s="2">
        <f t="shared" si="226"/>
        <v>0</v>
      </c>
      <c r="M468" s="2" t="str">
        <f t="shared" si="227"/>
        <v>No</v>
      </c>
      <c r="N468" s="2" t="str">
        <f t="shared" si="228"/>
        <v>No</v>
      </c>
      <c r="O468" s="2" t="str" cm="1">
        <f t="array" aca="1" ref="O468" ca="1">IF(OR(INDIRECT("MRN_"&amp;A468)="N/A",B468=0),"No","Yes")</f>
        <v>No</v>
      </c>
    </row>
    <row r="469" spans="1:15" x14ac:dyDescent="0.25">
      <c r="A469" s="22">
        <v>14</v>
      </c>
      <c r="B469" s="84">
        <f>'Chart 14'!R37</f>
        <v>0</v>
      </c>
      <c r="C469" s="84">
        <f>'Chart 14'!S37</f>
        <v>0</v>
      </c>
      <c r="D469" s="84">
        <f>'Chart 14'!T37</f>
        <v>0</v>
      </c>
      <c r="E469" s="84">
        <f>'Chart 14'!U37</f>
        <v>0</v>
      </c>
      <c r="F469" s="85">
        <f>'Chart 14'!V37</f>
        <v>0</v>
      </c>
      <c r="G469" s="117">
        <f>'Chart 14'!W37</f>
        <v>0</v>
      </c>
      <c r="H469" s="84">
        <f>'Chart 14'!X37</f>
        <v>0</v>
      </c>
      <c r="I469" s="84">
        <f>'Chart 14'!Y37</f>
        <v>0</v>
      </c>
      <c r="J469" s="84">
        <f>'Chart 14'!Z37</f>
        <v>0</v>
      </c>
      <c r="K469" s="2" cm="1">
        <f t="array" aca="1" ref="K469" ca="1">IF(B469=0,0,INDIRECT("MRN_"&amp;A469))</f>
        <v>0</v>
      </c>
      <c r="L469" s="2">
        <f t="shared" si="226"/>
        <v>0</v>
      </c>
      <c r="M469" s="2" t="str">
        <f t="shared" si="227"/>
        <v>No</v>
      </c>
      <c r="N469" s="2" t="str">
        <f t="shared" si="228"/>
        <v>No</v>
      </c>
      <c r="O469" s="2" t="str" cm="1">
        <f t="array" aca="1" ref="O469" ca="1">IF(OR(INDIRECT("MRN_"&amp;A469)="N/A",B469=0),"No","Yes")</f>
        <v>No</v>
      </c>
    </row>
    <row r="470" spans="1:15" x14ac:dyDescent="0.25">
      <c r="A470" s="22">
        <v>14</v>
      </c>
      <c r="B470" s="84">
        <f>'Chart 14'!R38</f>
        <v>0</v>
      </c>
      <c r="C470" s="84">
        <f>'Chart 14'!S38</f>
        <v>0</v>
      </c>
      <c r="D470" s="84">
        <f>'Chart 14'!T38</f>
        <v>0</v>
      </c>
      <c r="E470" s="84">
        <f>'Chart 14'!U38</f>
        <v>0</v>
      </c>
      <c r="F470" s="85">
        <f>'Chart 14'!V38</f>
        <v>0</v>
      </c>
      <c r="G470" s="117">
        <f>'Chart 14'!W38</f>
        <v>0</v>
      </c>
      <c r="H470" s="84">
        <f>'Chart 14'!X38</f>
        <v>0</v>
      </c>
      <c r="I470" s="84">
        <f>'Chart 14'!Y38</f>
        <v>0</v>
      </c>
      <c r="J470" s="84">
        <f>'Chart 14'!Z38</f>
        <v>0</v>
      </c>
      <c r="K470" s="2" cm="1">
        <f t="array" aca="1" ref="K470" ca="1">IF(B470=0,0,INDIRECT("MRN_"&amp;A470))</f>
        <v>0</v>
      </c>
      <c r="L470" s="2">
        <f t="shared" si="226"/>
        <v>0</v>
      </c>
      <c r="M470" s="2" t="str">
        <f t="shared" si="227"/>
        <v>No</v>
      </c>
      <c r="N470" s="2" t="str">
        <f t="shared" si="228"/>
        <v>No</v>
      </c>
      <c r="O470" s="2" t="str" cm="1">
        <f t="array" aca="1" ref="O470" ca="1">IF(OR(INDIRECT("MRN_"&amp;A470)="N/A",B470=0),"No","Yes")</f>
        <v>No</v>
      </c>
    </row>
    <row r="471" spans="1:15" x14ac:dyDescent="0.25">
      <c r="A471" s="22">
        <v>15</v>
      </c>
      <c r="B471" s="84">
        <f>'Chart 15'!R9</f>
        <v>0</v>
      </c>
      <c r="C471" s="84">
        <f>'Chart 15'!S9</f>
        <v>0</v>
      </c>
      <c r="D471" s="84">
        <f>'Chart 15'!T9</f>
        <v>0</v>
      </c>
      <c r="E471" s="84">
        <f>'Chart 15'!U9</f>
        <v>0</v>
      </c>
      <c r="F471" s="85">
        <f>'Chart 15'!V9</f>
        <v>0</v>
      </c>
      <c r="G471" s="117">
        <f>'Chart 15'!W9</f>
        <v>0</v>
      </c>
      <c r="H471" s="84">
        <f>'Chart 15'!X9</f>
        <v>0</v>
      </c>
      <c r="I471" s="84">
        <f>'Chart 15'!Y9</f>
        <v>0</v>
      </c>
      <c r="J471" s="84">
        <f>'Chart 15'!Z9</f>
        <v>0</v>
      </c>
      <c r="K471" s="2" cm="1">
        <f t="array" aca="1" ref="K471" ca="1">IF(B471=0,0,INDIRECT("MRN_"&amp;A471))</f>
        <v>0</v>
      </c>
      <c r="L471" s="2">
        <f t="shared" si="223"/>
        <v>0</v>
      </c>
      <c r="M471" s="2" t="str">
        <f t="shared" si="224"/>
        <v>No</v>
      </c>
      <c r="N471" s="2" t="str">
        <f t="shared" si="225"/>
        <v>No</v>
      </c>
      <c r="O471" s="2" t="str" cm="1">
        <f t="array" aca="1" ref="O471" ca="1">IF(OR(INDIRECT("MRN_"&amp;A471)="N/A",B471=0),"No","Yes")</f>
        <v>No</v>
      </c>
    </row>
    <row r="472" spans="1:15" x14ac:dyDescent="0.25">
      <c r="A472" s="22">
        <v>15</v>
      </c>
      <c r="B472" s="84">
        <f>'Chart 15'!R10</f>
        <v>0</v>
      </c>
      <c r="C472" s="84">
        <f>'Chart 15'!S10</f>
        <v>0</v>
      </c>
      <c r="D472" s="84">
        <f>'Chart 15'!T10</f>
        <v>0</v>
      </c>
      <c r="E472" s="84">
        <f>'Chart 15'!U10</f>
        <v>0</v>
      </c>
      <c r="F472" s="85">
        <f>'Chart 15'!V10</f>
        <v>0</v>
      </c>
      <c r="G472" s="117">
        <f>'Chart 15'!W10</f>
        <v>0</v>
      </c>
      <c r="H472" s="84">
        <f>'Chart 15'!X10</f>
        <v>0</v>
      </c>
      <c r="I472" s="84">
        <f>'Chart 15'!Y10</f>
        <v>0</v>
      </c>
      <c r="J472" s="84">
        <f>'Chart 15'!Z10</f>
        <v>0</v>
      </c>
      <c r="K472" s="2" cm="1">
        <f t="array" aca="1" ref="K472" ca="1">IF(B472=0,0,INDIRECT("MRN_"&amp;A472))</f>
        <v>0</v>
      </c>
      <c r="L472" s="2">
        <f t="shared" ref="L472:L500" si="229">IF(B472=0,0,"Client_"&amp;A472)</f>
        <v>0</v>
      </c>
      <c r="M472" s="2" t="str">
        <f t="shared" ref="M472:M500" si="230">IF(I472=0,"No","Yes")</f>
        <v>No</v>
      </c>
      <c r="N472" s="2" t="str">
        <f t="shared" ref="N472:N500" si="231">IF(H472=0,"No","Yes")</f>
        <v>No</v>
      </c>
      <c r="O472" s="2" t="str" cm="1">
        <f t="array" aca="1" ref="O472" ca="1">IF(OR(INDIRECT("MRN_"&amp;A472)="N/A",B472=0),"No","Yes")</f>
        <v>No</v>
      </c>
    </row>
    <row r="473" spans="1:15" x14ac:dyDescent="0.25">
      <c r="A473" s="22">
        <v>15</v>
      </c>
      <c r="B473" s="84">
        <f>'Chart 15'!R11</f>
        <v>0</v>
      </c>
      <c r="C473" s="84">
        <f>'Chart 15'!S11</f>
        <v>0</v>
      </c>
      <c r="D473" s="84">
        <f>'Chart 15'!T11</f>
        <v>0</v>
      </c>
      <c r="E473" s="84">
        <f>'Chart 15'!U11</f>
        <v>0</v>
      </c>
      <c r="F473" s="85">
        <f>'Chart 15'!V11</f>
        <v>0</v>
      </c>
      <c r="G473" s="117">
        <f>'Chart 15'!W11</f>
        <v>0</v>
      </c>
      <c r="H473" s="84">
        <f>'Chart 15'!X11</f>
        <v>0</v>
      </c>
      <c r="I473" s="84">
        <f>'Chart 15'!Y11</f>
        <v>0</v>
      </c>
      <c r="J473" s="84">
        <f>'Chart 15'!Z11</f>
        <v>0</v>
      </c>
      <c r="K473" s="2" cm="1">
        <f t="array" aca="1" ref="K473" ca="1">IF(B473=0,0,INDIRECT("MRN_"&amp;A473))</f>
        <v>0</v>
      </c>
      <c r="L473" s="2">
        <f t="shared" si="229"/>
        <v>0</v>
      </c>
      <c r="M473" s="2" t="str">
        <f t="shared" si="230"/>
        <v>No</v>
      </c>
      <c r="N473" s="2" t="str">
        <f t="shared" si="231"/>
        <v>No</v>
      </c>
      <c r="O473" s="2" t="str" cm="1">
        <f t="array" aca="1" ref="O473" ca="1">IF(OR(INDIRECT("MRN_"&amp;A473)="N/A",B473=0),"No","Yes")</f>
        <v>No</v>
      </c>
    </row>
    <row r="474" spans="1:15" x14ac:dyDescent="0.25">
      <c r="A474" s="22">
        <v>15</v>
      </c>
      <c r="B474" s="84">
        <f>'Chart 15'!R12</f>
        <v>0</v>
      </c>
      <c r="C474" s="84">
        <f>'Chart 15'!S12</f>
        <v>0</v>
      </c>
      <c r="D474" s="84">
        <f>'Chart 15'!T12</f>
        <v>0</v>
      </c>
      <c r="E474" s="84">
        <f>'Chart 15'!U12</f>
        <v>0</v>
      </c>
      <c r="F474" s="85">
        <f>'Chart 15'!V12</f>
        <v>0</v>
      </c>
      <c r="G474" s="117">
        <f>'Chart 15'!W12</f>
        <v>0</v>
      </c>
      <c r="H474" s="84">
        <f>'Chart 15'!X12</f>
        <v>0</v>
      </c>
      <c r="I474" s="84">
        <f>'Chart 15'!Y12</f>
        <v>0</v>
      </c>
      <c r="J474" s="84">
        <f>'Chart 15'!Z12</f>
        <v>0</v>
      </c>
      <c r="K474" s="2" cm="1">
        <f t="array" aca="1" ref="K474" ca="1">IF(B474=0,0,INDIRECT("MRN_"&amp;A474))</f>
        <v>0</v>
      </c>
      <c r="L474" s="2">
        <f t="shared" si="229"/>
        <v>0</v>
      </c>
      <c r="M474" s="2" t="str">
        <f t="shared" si="230"/>
        <v>No</v>
      </c>
      <c r="N474" s="2" t="str">
        <f t="shared" si="231"/>
        <v>No</v>
      </c>
      <c r="O474" s="2" t="str" cm="1">
        <f t="array" aca="1" ref="O474" ca="1">IF(OR(INDIRECT("MRN_"&amp;A474)="N/A",B474=0),"No","Yes")</f>
        <v>No</v>
      </c>
    </row>
    <row r="475" spans="1:15" x14ac:dyDescent="0.25">
      <c r="A475" s="22">
        <v>15</v>
      </c>
      <c r="B475" s="84">
        <f>'Chart 15'!R13</f>
        <v>0</v>
      </c>
      <c r="C475" s="84">
        <f>'Chart 15'!S13</f>
        <v>0</v>
      </c>
      <c r="D475" s="84">
        <f>'Chart 15'!T13</f>
        <v>0</v>
      </c>
      <c r="E475" s="84">
        <f>'Chart 15'!U13</f>
        <v>0</v>
      </c>
      <c r="F475" s="85">
        <f>'Chart 15'!V13</f>
        <v>0</v>
      </c>
      <c r="G475" s="117">
        <f>'Chart 15'!W13</f>
        <v>0</v>
      </c>
      <c r="H475" s="84">
        <f>'Chart 15'!X13</f>
        <v>0</v>
      </c>
      <c r="I475" s="84">
        <f>'Chart 15'!Y13</f>
        <v>0</v>
      </c>
      <c r="J475" s="84">
        <f>'Chart 15'!Z13</f>
        <v>0</v>
      </c>
      <c r="K475" s="2" cm="1">
        <f t="array" aca="1" ref="K475" ca="1">IF(B475=0,0,INDIRECT("MRN_"&amp;A475))</f>
        <v>0</v>
      </c>
      <c r="L475" s="2">
        <f t="shared" si="229"/>
        <v>0</v>
      </c>
      <c r="M475" s="2" t="str">
        <f t="shared" si="230"/>
        <v>No</v>
      </c>
      <c r="N475" s="2" t="str">
        <f t="shared" si="231"/>
        <v>No</v>
      </c>
      <c r="O475" s="2" t="str" cm="1">
        <f t="array" aca="1" ref="O475" ca="1">IF(OR(INDIRECT("MRN_"&amp;A475)="N/A",B475=0),"No","Yes")</f>
        <v>No</v>
      </c>
    </row>
    <row r="476" spans="1:15" x14ac:dyDescent="0.25">
      <c r="A476" s="22">
        <v>15</v>
      </c>
      <c r="B476" s="84">
        <f>'Chart 15'!R14</f>
        <v>0</v>
      </c>
      <c r="C476" s="84">
        <f>'Chart 15'!S14</f>
        <v>0</v>
      </c>
      <c r="D476" s="84">
        <f>'Chart 15'!T14</f>
        <v>0</v>
      </c>
      <c r="E476" s="84">
        <f>'Chart 15'!U14</f>
        <v>0</v>
      </c>
      <c r="F476" s="85">
        <f>'Chart 15'!V14</f>
        <v>0</v>
      </c>
      <c r="G476" s="117">
        <f>'Chart 15'!W14</f>
        <v>0</v>
      </c>
      <c r="H476" s="84">
        <f>'Chart 15'!X14</f>
        <v>0</v>
      </c>
      <c r="I476" s="84">
        <f>'Chart 15'!Y14</f>
        <v>0</v>
      </c>
      <c r="J476" s="84">
        <f>'Chart 15'!Z14</f>
        <v>0</v>
      </c>
      <c r="K476" s="2" cm="1">
        <f t="array" aca="1" ref="K476" ca="1">IF(B476=0,0,INDIRECT("MRN_"&amp;A476))</f>
        <v>0</v>
      </c>
      <c r="L476" s="2">
        <f t="shared" si="229"/>
        <v>0</v>
      </c>
      <c r="M476" s="2" t="str">
        <f t="shared" si="230"/>
        <v>No</v>
      </c>
      <c r="N476" s="2" t="str">
        <f t="shared" si="231"/>
        <v>No</v>
      </c>
      <c r="O476" s="2" t="str" cm="1">
        <f t="array" aca="1" ref="O476" ca="1">IF(OR(INDIRECT("MRN_"&amp;A476)="N/A",B476=0),"No","Yes")</f>
        <v>No</v>
      </c>
    </row>
    <row r="477" spans="1:15" x14ac:dyDescent="0.25">
      <c r="A477" s="22">
        <v>15</v>
      </c>
      <c r="B477" s="84">
        <f>'Chart 15'!R15</f>
        <v>0</v>
      </c>
      <c r="C477" s="84">
        <f>'Chart 15'!S15</f>
        <v>0</v>
      </c>
      <c r="D477" s="84">
        <f>'Chart 15'!T15</f>
        <v>0</v>
      </c>
      <c r="E477" s="84">
        <f>'Chart 15'!U15</f>
        <v>0</v>
      </c>
      <c r="F477" s="85">
        <f>'Chart 15'!V15</f>
        <v>0</v>
      </c>
      <c r="G477" s="117">
        <f>'Chart 15'!W15</f>
        <v>0</v>
      </c>
      <c r="H477" s="84">
        <f>'Chart 15'!X15</f>
        <v>0</v>
      </c>
      <c r="I477" s="84">
        <f>'Chart 15'!Y15</f>
        <v>0</v>
      </c>
      <c r="J477" s="84">
        <f>'Chart 15'!Z15</f>
        <v>0</v>
      </c>
      <c r="K477" s="2" cm="1">
        <f t="array" aca="1" ref="K477" ca="1">IF(B477=0,0,INDIRECT("MRN_"&amp;A477))</f>
        <v>0</v>
      </c>
      <c r="L477" s="2">
        <f t="shared" si="229"/>
        <v>0</v>
      </c>
      <c r="M477" s="2" t="str">
        <f t="shared" si="230"/>
        <v>No</v>
      </c>
      <c r="N477" s="2" t="str">
        <f t="shared" si="231"/>
        <v>No</v>
      </c>
      <c r="O477" s="2" t="str" cm="1">
        <f t="array" aca="1" ref="O477" ca="1">IF(OR(INDIRECT("MRN_"&amp;A477)="N/A",B477=0),"No","Yes")</f>
        <v>No</v>
      </c>
    </row>
    <row r="478" spans="1:15" x14ac:dyDescent="0.25">
      <c r="A478" s="22">
        <v>15</v>
      </c>
      <c r="B478" s="84">
        <f>'Chart 15'!R16</f>
        <v>0</v>
      </c>
      <c r="C478" s="84">
        <f>'Chart 15'!S16</f>
        <v>0</v>
      </c>
      <c r="D478" s="84">
        <f>'Chart 15'!T16</f>
        <v>0</v>
      </c>
      <c r="E478" s="84">
        <f>'Chart 15'!U16</f>
        <v>0</v>
      </c>
      <c r="F478" s="85">
        <f>'Chart 15'!V16</f>
        <v>0</v>
      </c>
      <c r="G478" s="117">
        <f>'Chart 15'!W16</f>
        <v>0</v>
      </c>
      <c r="H478" s="84">
        <f>'Chart 15'!X16</f>
        <v>0</v>
      </c>
      <c r="I478" s="84">
        <f>'Chart 15'!Y16</f>
        <v>0</v>
      </c>
      <c r="J478" s="84">
        <f>'Chart 15'!Z16</f>
        <v>0</v>
      </c>
      <c r="K478" s="2" cm="1">
        <f t="array" aca="1" ref="K478" ca="1">IF(B478=0,0,INDIRECT("MRN_"&amp;A478))</f>
        <v>0</v>
      </c>
      <c r="L478" s="2">
        <f t="shared" si="229"/>
        <v>0</v>
      </c>
      <c r="M478" s="2" t="str">
        <f t="shared" si="230"/>
        <v>No</v>
      </c>
      <c r="N478" s="2" t="str">
        <f t="shared" si="231"/>
        <v>No</v>
      </c>
      <c r="O478" s="2" t="str" cm="1">
        <f t="array" aca="1" ref="O478" ca="1">IF(OR(INDIRECT("MRN_"&amp;A478)="N/A",B478=0),"No","Yes")</f>
        <v>No</v>
      </c>
    </row>
    <row r="479" spans="1:15" x14ac:dyDescent="0.25">
      <c r="A479" s="22">
        <v>15</v>
      </c>
      <c r="B479" s="84">
        <f>'Chart 15'!R17</f>
        <v>0</v>
      </c>
      <c r="C479" s="84">
        <f>'Chart 15'!S17</f>
        <v>0</v>
      </c>
      <c r="D479" s="84">
        <f>'Chart 15'!T17</f>
        <v>0</v>
      </c>
      <c r="E479" s="84">
        <f>'Chart 15'!U17</f>
        <v>0</v>
      </c>
      <c r="F479" s="85">
        <f>'Chart 15'!V17</f>
        <v>0</v>
      </c>
      <c r="G479" s="117">
        <f>'Chart 15'!W17</f>
        <v>0</v>
      </c>
      <c r="H479" s="84">
        <f>'Chart 15'!X17</f>
        <v>0</v>
      </c>
      <c r="I479" s="84">
        <f>'Chart 15'!Y17</f>
        <v>0</v>
      </c>
      <c r="J479" s="84">
        <f>'Chart 15'!Z17</f>
        <v>0</v>
      </c>
      <c r="K479" s="2" cm="1">
        <f t="array" aca="1" ref="K479" ca="1">IF(B479=0,0,INDIRECT("MRN_"&amp;A479))</f>
        <v>0</v>
      </c>
      <c r="L479" s="2">
        <f t="shared" si="229"/>
        <v>0</v>
      </c>
      <c r="M479" s="2" t="str">
        <f t="shared" si="230"/>
        <v>No</v>
      </c>
      <c r="N479" s="2" t="str">
        <f t="shared" si="231"/>
        <v>No</v>
      </c>
      <c r="O479" s="2" t="str" cm="1">
        <f t="array" aca="1" ref="O479" ca="1">IF(OR(INDIRECT("MRN_"&amp;A479)="N/A",B479=0),"No","Yes")</f>
        <v>No</v>
      </c>
    </row>
    <row r="480" spans="1:15" x14ac:dyDescent="0.25">
      <c r="A480" s="22">
        <v>15</v>
      </c>
      <c r="B480" s="84">
        <f>'Chart 15'!R18</f>
        <v>0</v>
      </c>
      <c r="C480" s="84">
        <f>'Chart 15'!S18</f>
        <v>0</v>
      </c>
      <c r="D480" s="84">
        <f>'Chart 15'!T18</f>
        <v>0</v>
      </c>
      <c r="E480" s="84">
        <f>'Chart 15'!U18</f>
        <v>0</v>
      </c>
      <c r="F480" s="85">
        <f>'Chart 15'!V18</f>
        <v>0</v>
      </c>
      <c r="G480" s="117">
        <f>'Chart 15'!W18</f>
        <v>0</v>
      </c>
      <c r="H480" s="84">
        <f>'Chart 15'!X18</f>
        <v>0</v>
      </c>
      <c r="I480" s="84">
        <f>'Chart 15'!Y18</f>
        <v>0</v>
      </c>
      <c r="J480" s="84">
        <f>'Chart 15'!Z18</f>
        <v>0</v>
      </c>
      <c r="K480" s="2" cm="1">
        <f t="array" aca="1" ref="K480" ca="1">IF(B480=0,0,INDIRECT("MRN_"&amp;A480))</f>
        <v>0</v>
      </c>
      <c r="L480" s="2">
        <f t="shared" si="229"/>
        <v>0</v>
      </c>
      <c r="M480" s="2" t="str">
        <f t="shared" si="230"/>
        <v>No</v>
      </c>
      <c r="N480" s="2" t="str">
        <f t="shared" si="231"/>
        <v>No</v>
      </c>
      <c r="O480" s="2" t="str" cm="1">
        <f t="array" aca="1" ref="O480" ca="1">IF(OR(INDIRECT("MRN_"&amp;A480)="N/A",B480=0),"No","Yes")</f>
        <v>No</v>
      </c>
    </row>
    <row r="481" spans="1:15" x14ac:dyDescent="0.25">
      <c r="A481" s="22">
        <v>15</v>
      </c>
      <c r="B481" s="84">
        <f>'Chart 15'!R19</f>
        <v>0</v>
      </c>
      <c r="C481" s="84">
        <f>'Chart 15'!S19</f>
        <v>0</v>
      </c>
      <c r="D481" s="84">
        <f>'Chart 15'!T19</f>
        <v>0</v>
      </c>
      <c r="E481" s="84">
        <f>'Chart 15'!U19</f>
        <v>0</v>
      </c>
      <c r="F481" s="85">
        <f>'Chart 15'!V19</f>
        <v>0</v>
      </c>
      <c r="G481" s="117">
        <f>'Chart 15'!W19</f>
        <v>0</v>
      </c>
      <c r="H481" s="84">
        <f>'Chart 15'!X19</f>
        <v>0</v>
      </c>
      <c r="I481" s="84">
        <f>'Chart 15'!Y19</f>
        <v>0</v>
      </c>
      <c r="J481" s="84">
        <f>'Chart 15'!Z19</f>
        <v>0</v>
      </c>
      <c r="K481" s="2" cm="1">
        <f t="array" aca="1" ref="K481" ca="1">IF(B481=0,0,INDIRECT("MRN_"&amp;A481))</f>
        <v>0</v>
      </c>
      <c r="L481" s="2">
        <f t="shared" si="229"/>
        <v>0</v>
      </c>
      <c r="M481" s="2" t="str">
        <f t="shared" si="230"/>
        <v>No</v>
      </c>
      <c r="N481" s="2" t="str">
        <f t="shared" si="231"/>
        <v>No</v>
      </c>
      <c r="O481" s="2" t="str" cm="1">
        <f t="array" aca="1" ref="O481" ca="1">IF(OR(INDIRECT("MRN_"&amp;A481)="N/A",B481=0),"No","Yes")</f>
        <v>No</v>
      </c>
    </row>
    <row r="482" spans="1:15" x14ac:dyDescent="0.25">
      <c r="A482" s="22">
        <v>15</v>
      </c>
      <c r="B482" s="84">
        <f>'Chart 15'!R20</f>
        <v>0</v>
      </c>
      <c r="C482" s="84">
        <f>'Chart 15'!S20</f>
        <v>0</v>
      </c>
      <c r="D482" s="84">
        <f>'Chart 15'!T20</f>
        <v>0</v>
      </c>
      <c r="E482" s="84">
        <f>'Chart 15'!U20</f>
        <v>0</v>
      </c>
      <c r="F482" s="85">
        <f>'Chart 15'!V20</f>
        <v>0</v>
      </c>
      <c r="G482" s="117">
        <f>'Chart 15'!W20</f>
        <v>0</v>
      </c>
      <c r="H482" s="84">
        <f>'Chart 15'!X20</f>
        <v>0</v>
      </c>
      <c r="I482" s="84">
        <f>'Chart 15'!Y20</f>
        <v>0</v>
      </c>
      <c r="J482" s="84">
        <f>'Chart 15'!Z20</f>
        <v>0</v>
      </c>
      <c r="K482" s="2" cm="1">
        <f t="array" aca="1" ref="K482" ca="1">IF(B482=0,0,INDIRECT("MRN_"&amp;A482))</f>
        <v>0</v>
      </c>
      <c r="L482" s="2">
        <f t="shared" si="229"/>
        <v>0</v>
      </c>
      <c r="M482" s="2" t="str">
        <f t="shared" si="230"/>
        <v>No</v>
      </c>
      <c r="N482" s="2" t="str">
        <f t="shared" si="231"/>
        <v>No</v>
      </c>
      <c r="O482" s="2" t="str" cm="1">
        <f t="array" aca="1" ref="O482" ca="1">IF(OR(INDIRECT("MRN_"&amp;A482)="N/A",B482=0),"No","Yes")</f>
        <v>No</v>
      </c>
    </row>
    <row r="483" spans="1:15" x14ac:dyDescent="0.25">
      <c r="A483" s="22">
        <v>15</v>
      </c>
      <c r="B483" s="84">
        <f>'Chart 15'!R21</f>
        <v>0</v>
      </c>
      <c r="C483" s="84">
        <f>'Chart 15'!S21</f>
        <v>0</v>
      </c>
      <c r="D483" s="84">
        <f>'Chart 15'!T21</f>
        <v>0</v>
      </c>
      <c r="E483" s="84">
        <f>'Chart 15'!U21</f>
        <v>0</v>
      </c>
      <c r="F483" s="85">
        <f>'Chart 15'!V21</f>
        <v>0</v>
      </c>
      <c r="G483" s="117">
        <f>'Chart 15'!W21</f>
        <v>0</v>
      </c>
      <c r="H483" s="84">
        <f>'Chart 15'!X21</f>
        <v>0</v>
      </c>
      <c r="I483" s="84">
        <f>'Chart 15'!Y21</f>
        <v>0</v>
      </c>
      <c r="J483" s="84">
        <f>'Chart 15'!Z21</f>
        <v>0</v>
      </c>
      <c r="K483" s="2" cm="1">
        <f t="array" aca="1" ref="K483" ca="1">IF(B483=0,0,INDIRECT("MRN_"&amp;A483))</f>
        <v>0</v>
      </c>
      <c r="L483" s="2">
        <f t="shared" si="229"/>
        <v>0</v>
      </c>
      <c r="M483" s="2" t="str">
        <f t="shared" si="230"/>
        <v>No</v>
      </c>
      <c r="N483" s="2" t="str">
        <f t="shared" si="231"/>
        <v>No</v>
      </c>
      <c r="O483" s="2" t="str" cm="1">
        <f t="array" aca="1" ref="O483" ca="1">IF(OR(INDIRECT("MRN_"&amp;A483)="N/A",B483=0),"No","Yes")</f>
        <v>No</v>
      </c>
    </row>
    <row r="484" spans="1:15" x14ac:dyDescent="0.25">
      <c r="A484" s="22">
        <v>15</v>
      </c>
      <c r="B484" s="84">
        <f>'Chart 15'!R22</f>
        <v>0</v>
      </c>
      <c r="C484" s="84">
        <f>'Chart 15'!S22</f>
        <v>0</v>
      </c>
      <c r="D484" s="84">
        <f>'Chart 15'!T22</f>
        <v>0</v>
      </c>
      <c r="E484" s="84">
        <f>'Chart 15'!U22</f>
        <v>0</v>
      </c>
      <c r="F484" s="85">
        <f>'Chart 15'!V22</f>
        <v>0</v>
      </c>
      <c r="G484" s="117">
        <f>'Chart 15'!W22</f>
        <v>0</v>
      </c>
      <c r="H484" s="84">
        <f>'Chart 15'!X22</f>
        <v>0</v>
      </c>
      <c r="I484" s="84">
        <f>'Chart 15'!Y22</f>
        <v>0</v>
      </c>
      <c r="J484" s="84">
        <f>'Chart 15'!Z22</f>
        <v>0</v>
      </c>
      <c r="K484" s="2" cm="1">
        <f t="array" aca="1" ref="K484" ca="1">IF(B484=0,0,INDIRECT("MRN_"&amp;A484))</f>
        <v>0</v>
      </c>
      <c r="L484" s="2">
        <f t="shared" si="229"/>
        <v>0</v>
      </c>
      <c r="M484" s="2" t="str">
        <f t="shared" si="230"/>
        <v>No</v>
      </c>
      <c r="N484" s="2" t="str">
        <f t="shared" si="231"/>
        <v>No</v>
      </c>
      <c r="O484" s="2" t="str" cm="1">
        <f t="array" aca="1" ref="O484" ca="1">IF(OR(INDIRECT("MRN_"&amp;A484)="N/A",B484=0),"No","Yes")</f>
        <v>No</v>
      </c>
    </row>
    <row r="485" spans="1:15" x14ac:dyDescent="0.25">
      <c r="A485" s="22">
        <v>15</v>
      </c>
      <c r="B485" s="84">
        <f>'Chart 15'!R23</f>
        <v>0</v>
      </c>
      <c r="C485" s="84">
        <f>'Chart 15'!S23</f>
        <v>0</v>
      </c>
      <c r="D485" s="84">
        <f>'Chart 15'!T23</f>
        <v>0</v>
      </c>
      <c r="E485" s="84">
        <f>'Chart 15'!U23</f>
        <v>0</v>
      </c>
      <c r="F485" s="85">
        <f>'Chart 15'!V23</f>
        <v>0</v>
      </c>
      <c r="G485" s="117">
        <f>'Chart 15'!W23</f>
        <v>0</v>
      </c>
      <c r="H485" s="84">
        <f>'Chart 15'!X23</f>
        <v>0</v>
      </c>
      <c r="I485" s="84">
        <f>'Chart 15'!Y23</f>
        <v>0</v>
      </c>
      <c r="J485" s="84">
        <f>'Chart 15'!Z23</f>
        <v>0</v>
      </c>
      <c r="K485" s="2" cm="1">
        <f t="array" aca="1" ref="K485" ca="1">IF(B485=0,0,INDIRECT("MRN_"&amp;A485))</f>
        <v>0</v>
      </c>
      <c r="L485" s="2">
        <f t="shared" si="229"/>
        <v>0</v>
      </c>
      <c r="M485" s="2" t="str">
        <f t="shared" si="230"/>
        <v>No</v>
      </c>
      <c r="N485" s="2" t="str">
        <f t="shared" si="231"/>
        <v>No</v>
      </c>
      <c r="O485" s="2" t="str" cm="1">
        <f t="array" aca="1" ref="O485" ca="1">IF(OR(INDIRECT("MRN_"&amp;A485)="N/A",B485=0),"No","Yes")</f>
        <v>No</v>
      </c>
    </row>
    <row r="486" spans="1:15" x14ac:dyDescent="0.25">
      <c r="A486" s="22">
        <v>15</v>
      </c>
      <c r="B486" s="84">
        <f>'Chart 15'!R24</f>
        <v>0</v>
      </c>
      <c r="C486" s="84">
        <f>'Chart 15'!S24</f>
        <v>0</v>
      </c>
      <c r="D486" s="84">
        <f>'Chart 15'!T24</f>
        <v>0</v>
      </c>
      <c r="E486" s="84">
        <f>'Chart 15'!U24</f>
        <v>0</v>
      </c>
      <c r="F486" s="85">
        <f>'Chart 15'!V24</f>
        <v>0</v>
      </c>
      <c r="G486" s="117">
        <f>'Chart 15'!W24</f>
        <v>0</v>
      </c>
      <c r="H486" s="84">
        <f>'Chart 15'!X24</f>
        <v>0</v>
      </c>
      <c r="I486" s="84">
        <f>'Chart 15'!Y24</f>
        <v>0</v>
      </c>
      <c r="J486" s="84">
        <f>'Chart 15'!Z24</f>
        <v>0</v>
      </c>
      <c r="K486" s="2" cm="1">
        <f t="array" aca="1" ref="K486" ca="1">IF(B486=0,0,INDIRECT("MRN_"&amp;A486))</f>
        <v>0</v>
      </c>
      <c r="L486" s="2">
        <f t="shared" si="229"/>
        <v>0</v>
      </c>
      <c r="M486" s="2" t="str">
        <f t="shared" si="230"/>
        <v>No</v>
      </c>
      <c r="N486" s="2" t="str">
        <f t="shared" si="231"/>
        <v>No</v>
      </c>
      <c r="O486" s="2" t="str" cm="1">
        <f t="array" aca="1" ref="O486" ca="1">IF(OR(INDIRECT("MRN_"&amp;A486)="N/A",B486=0),"No","Yes")</f>
        <v>No</v>
      </c>
    </row>
    <row r="487" spans="1:15" x14ac:dyDescent="0.25">
      <c r="A487" s="22">
        <v>15</v>
      </c>
      <c r="B487" s="84">
        <f>'Chart 15'!R25</f>
        <v>0</v>
      </c>
      <c r="C487" s="84">
        <f>'Chart 15'!S25</f>
        <v>0</v>
      </c>
      <c r="D487" s="84">
        <f>'Chart 15'!T25</f>
        <v>0</v>
      </c>
      <c r="E487" s="84">
        <f>'Chart 15'!U25</f>
        <v>0</v>
      </c>
      <c r="F487" s="85">
        <f>'Chart 15'!V25</f>
        <v>0</v>
      </c>
      <c r="G487" s="117">
        <f>'Chart 15'!W25</f>
        <v>0</v>
      </c>
      <c r="H487" s="84">
        <f>'Chart 15'!X25</f>
        <v>0</v>
      </c>
      <c r="I487" s="84">
        <f>'Chart 15'!Y25</f>
        <v>0</v>
      </c>
      <c r="J487" s="84">
        <f>'Chart 15'!Z25</f>
        <v>0</v>
      </c>
      <c r="K487" s="2" cm="1">
        <f t="array" aca="1" ref="K487" ca="1">IF(B487=0,0,INDIRECT("MRN_"&amp;A487))</f>
        <v>0</v>
      </c>
      <c r="L487" s="2">
        <f t="shared" si="229"/>
        <v>0</v>
      </c>
      <c r="M487" s="2" t="str">
        <f t="shared" si="230"/>
        <v>No</v>
      </c>
      <c r="N487" s="2" t="str">
        <f t="shared" si="231"/>
        <v>No</v>
      </c>
      <c r="O487" s="2" t="str" cm="1">
        <f t="array" aca="1" ref="O487" ca="1">IF(OR(INDIRECT("MRN_"&amp;A487)="N/A",B487=0),"No","Yes")</f>
        <v>No</v>
      </c>
    </row>
    <row r="488" spans="1:15" x14ac:dyDescent="0.25">
      <c r="A488" s="22">
        <v>15</v>
      </c>
      <c r="B488" s="84">
        <f>'Chart 15'!R26</f>
        <v>0</v>
      </c>
      <c r="C488" s="84">
        <f>'Chart 15'!S26</f>
        <v>0</v>
      </c>
      <c r="D488" s="84">
        <f>'Chart 15'!T26</f>
        <v>0</v>
      </c>
      <c r="E488" s="84">
        <f>'Chart 15'!U26</f>
        <v>0</v>
      </c>
      <c r="F488" s="85">
        <f>'Chart 15'!V26</f>
        <v>0</v>
      </c>
      <c r="G488" s="117">
        <f>'Chart 15'!W26</f>
        <v>0</v>
      </c>
      <c r="H488" s="84">
        <f>'Chart 15'!X26</f>
        <v>0</v>
      </c>
      <c r="I488" s="84">
        <f>'Chart 15'!Y26</f>
        <v>0</v>
      </c>
      <c r="J488" s="84">
        <f>'Chart 15'!Z26</f>
        <v>0</v>
      </c>
      <c r="K488" s="2" cm="1">
        <f t="array" aca="1" ref="K488" ca="1">IF(B488=0,0,INDIRECT("MRN_"&amp;A488))</f>
        <v>0</v>
      </c>
      <c r="L488" s="2">
        <f t="shared" si="229"/>
        <v>0</v>
      </c>
      <c r="M488" s="2" t="str">
        <f t="shared" si="230"/>
        <v>No</v>
      </c>
      <c r="N488" s="2" t="str">
        <f t="shared" si="231"/>
        <v>No</v>
      </c>
      <c r="O488" s="2" t="str" cm="1">
        <f t="array" aca="1" ref="O488" ca="1">IF(OR(INDIRECT("MRN_"&amp;A488)="N/A",B488=0),"No","Yes")</f>
        <v>No</v>
      </c>
    </row>
    <row r="489" spans="1:15" x14ac:dyDescent="0.25">
      <c r="A489" s="22">
        <v>15</v>
      </c>
      <c r="B489" s="84">
        <f>'Chart 15'!R27</f>
        <v>0</v>
      </c>
      <c r="C489" s="84">
        <f>'Chart 15'!S27</f>
        <v>0</v>
      </c>
      <c r="D489" s="84">
        <f>'Chart 15'!T27</f>
        <v>0</v>
      </c>
      <c r="E489" s="84">
        <f>'Chart 15'!U27</f>
        <v>0</v>
      </c>
      <c r="F489" s="85">
        <f>'Chart 15'!V27</f>
        <v>0</v>
      </c>
      <c r="G489" s="117">
        <f>'Chart 15'!W27</f>
        <v>0</v>
      </c>
      <c r="H489" s="84">
        <f>'Chart 15'!X27</f>
        <v>0</v>
      </c>
      <c r="I489" s="84">
        <f>'Chart 15'!Y27</f>
        <v>0</v>
      </c>
      <c r="J489" s="84">
        <f>'Chart 15'!Z27</f>
        <v>0</v>
      </c>
      <c r="K489" s="2" cm="1">
        <f t="array" aca="1" ref="K489" ca="1">IF(B489=0,0,INDIRECT("MRN_"&amp;A489))</f>
        <v>0</v>
      </c>
      <c r="L489" s="2">
        <f t="shared" si="229"/>
        <v>0</v>
      </c>
      <c r="M489" s="2" t="str">
        <f t="shared" si="230"/>
        <v>No</v>
      </c>
      <c r="N489" s="2" t="str">
        <f t="shared" si="231"/>
        <v>No</v>
      </c>
      <c r="O489" s="2" t="str" cm="1">
        <f t="array" aca="1" ref="O489" ca="1">IF(OR(INDIRECT("MRN_"&amp;A489)="N/A",B489=0),"No","Yes")</f>
        <v>No</v>
      </c>
    </row>
    <row r="490" spans="1:15" x14ac:dyDescent="0.25">
      <c r="A490" s="22">
        <v>15</v>
      </c>
      <c r="B490" s="84">
        <f>'Chart 15'!R28</f>
        <v>0</v>
      </c>
      <c r="C490" s="84">
        <f>'Chart 15'!S28</f>
        <v>0</v>
      </c>
      <c r="D490" s="84">
        <f>'Chart 15'!T28</f>
        <v>0</v>
      </c>
      <c r="E490" s="84">
        <f>'Chart 15'!U28</f>
        <v>0</v>
      </c>
      <c r="F490" s="85">
        <f>'Chart 15'!V28</f>
        <v>0</v>
      </c>
      <c r="G490" s="117">
        <f>'Chart 15'!W28</f>
        <v>0</v>
      </c>
      <c r="H490" s="84">
        <f>'Chart 15'!X28</f>
        <v>0</v>
      </c>
      <c r="I490" s="84">
        <f>'Chart 15'!Y28</f>
        <v>0</v>
      </c>
      <c r="J490" s="84">
        <f>'Chart 15'!Z28</f>
        <v>0</v>
      </c>
      <c r="K490" s="2" cm="1">
        <f t="array" aca="1" ref="K490" ca="1">IF(B490=0,0,INDIRECT("MRN_"&amp;A490))</f>
        <v>0</v>
      </c>
      <c r="L490" s="2">
        <f t="shared" si="229"/>
        <v>0</v>
      </c>
      <c r="M490" s="2" t="str">
        <f t="shared" si="230"/>
        <v>No</v>
      </c>
      <c r="N490" s="2" t="str">
        <f t="shared" si="231"/>
        <v>No</v>
      </c>
      <c r="O490" s="2" t="str" cm="1">
        <f t="array" aca="1" ref="O490" ca="1">IF(OR(INDIRECT("MRN_"&amp;A490)="N/A",B490=0),"No","Yes")</f>
        <v>No</v>
      </c>
    </row>
    <row r="491" spans="1:15" x14ac:dyDescent="0.25">
      <c r="A491" s="22">
        <v>15</v>
      </c>
      <c r="B491" s="84">
        <f>'Chart 15'!R29</f>
        <v>0</v>
      </c>
      <c r="C491" s="84">
        <f>'Chart 15'!S29</f>
        <v>0</v>
      </c>
      <c r="D491" s="84">
        <f>'Chart 15'!T29</f>
        <v>0</v>
      </c>
      <c r="E491" s="84">
        <f>'Chart 15'!U29</f>
        <v>0</v>
      </c>
      <c r="F491" s="85">
        <f>'Chart 15'!V29</f>
        <v>0</v>
      </c>
      <c r="G491" s="117">
        <f>'Chart 15'!W29</f>
        <v>0</v>
      </c>
      <c r="H491" s="84">
        <f>'Chart 15'!X29</f>
        <v>0</v>
      </c>
      <c r="I491" s="84">
        <f>'Chart 15'!Y29</f>
        <v>0</v>
      </c>
      <c r="J491" s="84">
        <f>'Chart 15'!Z29</f>
        <v>0</v>
      </c>
      <c r="K491" s="2" cm="1">
        <f t="array" aca="1" ref="K491" ca="1">IF(B491=0,0,INDIRECT("MRN_"&amp;A491))</f>
        <v>0</v>
      </c>
      <c r="L491" s="2">
        <f t="shared" si="229"/>
        <v>0</v>
      </c>
      <c r="M491" s="2" t="str">
        <f t="shared" si="230"/>
        <v>No</v>
      </c>
      <c r="N491" s="2" t="str">
        <f t="shared" si="231"/>
        <v>No</v>
      </c>
      <c r="O491" s="2" t="str" cm="1">
        <f t="array" aca="1" ref="O491" ca="1">IF(OR(INDIRECT("MRN_"&amp;A491)="N/A",B491=0),"No","Yes")</f>
        <v>No</v>
      </c>
    </row>
    <row r="492" spans="1:15" x14ac:dyDescent="0.25">
      <c r="A492" s="22">
        <v>15</v>
      </c>
      <c r="B492" s="84">
        <f>'Chart 15'!R30</f>
        <v>0</v>
      </c>
      <c r="C492" s="84">
        <f>'Chart 15'!S30</f>
        <v>0</v>
      </c>
      <c r="D492" s="84">
        <f>'Chart 15'!T30</f>
        <v>0</v>
      </c>
      <c r="E492" s="84">
        <f>'Chart 15'!U30</f>
        <v>0</v>
      </c>
      <c r="F492" s="85">
        <f>'Chart 15'!V30</f>
        <v>0</v>
      </c>
      <c r="G492" s="117">
        <f>'Chart 15'!W30</f>
        <v>0</v>
      </c>
      <c r="H492" s="84">
        <f>'Chart 15'!X30</f>
        <v>0</v>
      </c>
      <c r="I492" s="84">
        <f>'Chart 15'!Y30</f>
        <v>0</v>
      </c>
      <c r="J492" s="84">
        <f>'Chart 15'!Z30</f>
        <v>0</v>
      </c>
      <c r="K492" s="2" cm="1">
        <f t="array" aca="1" ref="K492" ca="1">IF(B492=0,0,INDIRECT("MRN_"&amp;A492))</f>
        <v>0</v>
      </c>
      <c r="L492" s="2">
        <f t="shared" si="229"/>
        <v>0</v>
      </c>
      <c r="M492" s="2" t="str">
        <f t="shared" si="230"/>
        <v>No</v>
      </c>
      <c r="N492" s="2" t="str">
        <f t="shared" si="231"/>
        <v>No</v>
      </c>
      <c r="O492" s="2" t="str" cm="1">
        <f t="array" aca="1" ref="O492" ca="1">IF(OR(INDIRECT("MRN_"&amp;A492)="N/A",B492=0),"No","Yes")</f>
        <v>No</v>
      </c>
    </row>
    <row r="493" spans="1:15" x14ac:dyDescent="0.25">
      <c r="A493" s="22">
        <v>15</v>
      </c>
      <c r="B493" s="84">
        <f>'Chart 15'!R31</f>
        <v>0</v>
      </c>
      <c r="C493" s="84">
        <f>'Chart 15'!S31</f>
        <v>0</v>
      </c>
      <c r="D493" s="84">
        <f>'Chart 15'!T31</f>
        <v>0</v>
      </c>
      <c r="E493" s="84">
        <f>'Chart 15'!U31</f>
        <v>0</v>
      </c>
      <c r="F493" s="85">
        <f>'Chart 15'!V31</f>
        <v>0</v>
      </c>
      <c r="G493" s="117">
        <f>'Chart 15'!W31</f>
        <v>0</v>
      </c>
      <c r="H493" s="84">
        <f>'Chart 15'!X31</f>
        <v>0</v>
      </c>
      <c r="I493" s="84">
        <f>'Chart 15'!Y31</f>
        <v>0</v>
      </c>
      <c r="J493" s="84">
        <f>'Chart 15'!Z31</f>
        <v>0</v>
      </c>
      <c r="K493" s="2" cm="1">
        <f t="array" aca="1" ref="K493" ca="1">IF(B493=0,0,INDIRECT("MRN_"&amp;A493))</f>
        <v>0</v>
      </c>
      <c r="L493" s="2">
        <f t="shared" si="229"/>
        <v>0</v>
      </c>
      <c r="M493" s="2" t="str">
        <f t="shared" si="230"/>
        <v>No</v>
      </c>
      <c r="N493" s="2" t="str">
        <f t="shared" si="231"/>
        <v>No</v>
      </c>
      <c r="O493" s="2" t="str" cm="1">
        <f t="array" aca="1" ref="O493" ca="1">IF(OR(INDIRECT("MRN_"&amp;A493)="N/A",B493=0),"No","Yes")</f>
        <v>No</v>
      </c>
    </row>
    <row r="494" spans="1:15" x14ac:dyDescent="0.25">
      <c r="A494" s="22">
        <v>15</v>
      </c>
      <c r="B494" s="84">
        <f>'Chart 15'!R32</f>
        <v>0</v>
      </c>
      <c r="C494" s="84">
        <f>'Chart 15'!S32</f>
        <v>0</v>
      </c>
      <c r="D494" s="84">
        <f>'Chart 15'!T32</f>
        <v>0</v>
      </c>
      <c r="E494" s="84">
        <f>'Chart 15'!U32</f>
        <v>0</v>
      </c>
      <c r="F494" s="85">
        <f>'Chart 15'!V32</f>
        <v>0</v>
      </c>
      <c r="G494" s="117">
        <f>'Chart 15'!W32</f>
        <v>0</v>
      </c>
      <c r="H494" s="84">
        <f>'Chart 15'!X32</f>
        <v>0</v>
      </c>
      <c r="I494" s="84">
        <f>'Chart 15'!Y32</f>
        <v>0</v>
      </c>
      <c r="J494" s="84">
        <f>'Chart 15'!Z32</f>
        <v>0</v>
      </c>
      <c r="K494" s="2" cm="1">
        <f t="array" aca="1" ref="K494" ca="1">IF(B494=0,0,INDIRECT("MRN_"&amp;A494))</f>
        <v>0</v>
      </c>
      <c r="L494" s="2">
        <f t="shared" si="229"/>
        <v>0</v>
      </c>
      <c r="M494" s="2" t="str">
        <f t="shared" si="230"/>
        <v>No</v>
      </c>
      <c r="N494" s="2" t="str">
        <f t="shared" si="231"/>
        <v>No</v>
      </c>
      <c r="O494" s="2" t="str" cm="1">
        <f t="array" aca="1" ref="O494" ca="1">IF(OR(INDIRECT("MRN_"&amp;A494)="N/A",B494=0),"No","Yes")</f>
        <v>No</v>
      </c>
    </row>
    <row r="495" spans="1:15" x14ac:dyDescent="0.25">
      <c r="A495" s="22">
        <v>15</v>
      </c>
      <c r="B495" s="84">
        <f>'Chart 15'!R33</f>
        <v>0</v>
      </c>
      <c r="C495" s="84">
        <f>'Chart 15'!S33</f>
        <v>0</v>
      </c>
      <c r="D495" s="84">
        <f>'Chart 15'!T33</f>
        <v>0</v>
      </c>
      <c r="E495" s="84">
        <f>'Chart 15'!U33</f>
        <v>0</v>
      </c>
      <c r="F495" s="85">
        <f>'Chart 15'!V33</f>
        <v>0</v>
      </c>
      <c r="G495" s="117">
        <f>'Chart 15'!W33</f>
        <v>0</v>
      </c>
      <c r="H495" s="84">
        <f>'Chart 15'!X33</f>
        <v>0</v>
      </c>
      <c r="I495" s="84">
        <f>'Chart 15'!Y33</f>
        <v>0</v>
      </c>
      <c r="J495" s="84">
        <f>'Chart 15'!Z33</f>
        <v>0</v>
      </c>
      <c r="K495" s="2" cm="1">
        <f t="array" aca="1" ref="K495" ca="1">IF(B495=0,0,INDIRECT("MRN_"&amp;A495))</f>
        <v>0</v>
      </c>
      <c r="L495" s="2">
        <f t="shared" si="229"/>
        <v>0</v>
      </c>
      <c r="M495" s="2" t="str">
        <f t="shared" si="230"/>
        <v>No</v>
      </c>
      <c r="N495" s="2" t="str">
        <f t="shared" si="231"/>
        <v>No</v>
      </c>
      <c r="O495" s="2" t="str" cm="1">
        <f t="array" aca="1" ref="O495" ca="1">IF(OR(INDIRECT("MRN_"&amp;A495)="N/A",B495=0),"No","Yes")</f>
        <v>No</v>
      </c>
    </row>
    <row r="496" spans="1:15" x14ac:dyDescent="0.25">
      <c r="A496" s="22">
        <v>15</v>
      </c>
      <c r="B496" s="84">
        <f>'Chart 15'!R34</f>
        <v>0</v>
      </c>
      <c r="C496" s="84">
        <f>'Chart 15'!S34</f>
        <v>0</v>
      </c>
      <c r="D496" s="84">
        <f>'Chart 15'!T34</f>
        <v>0</v>
      </c>
      <c r="E496" s="84">
        <f>'Chart 15'!U34</f>
        <v>0</v>
      </c>
      <c r="F496" s="85">
        <f>'Chart 15'!V34</f>
        <v>0</v>
      </c>
      <c r="G496" s="117">
        <f>'Chart 15'!W34</f>
        <v>0</v>
      </c>
      <c r="H496" s="84">
        <f>'Chart 15'!X34</f>
        <v>0</v>
      </c>
      <c r="I496" s="84">
        <f>'Chart 15'!Y34</f>
        <v>0</v>
      </c>
      <c r="J496" s="84">
        <f>'Chart 15'!Z34</f>
        <v>0</v>
      </c>
      <c r="K496" s="2" cm="1">
        <f t="array" aca="1" ref="K496" ca="1">IF(B496=0,0,INDIRECT("MRN_"&amp;A496))</f>
        <v>0</v>
      </c>
      <c r="L496" s="2">
        <f t="shared" si="229"/>
        <v>0</v>
      </c>
      <c r="M496" s="2" t="str">
        <f t="shared" si="230"/>
        <v>No</v>
      </c>
      <c r="N496" s="2" t="str">
        <f t="shared" si="231"/>
        <v>No</v>
      </c>
      <c r="O496" s="2" t="str" cm="1">
        <f t="array" aca="1" ref="O496" ca="1">IF(OR(INDIRECT("MRN_"&amp;A496)="N/A",B496=0),"No","Yes")</f>
        <v>No</v>
      </c>
    </row>
    <row r="497" spans="1:15" x14ac:dyDescent="0.25">
      <c r="A497" s="22">
        <v>15</v>
      </c>
      <c r="B497" s="84">
        <f>'Chart 15'!R35</f>
        <v>0</v>
      </c>
      <c r="C497" s="84">
        <f>'Chart 15'!S35</f>
        <v>0</v>
      </c>
      <c r="D497" s="84">
        <f>'Chart 15'!T35</f>
        <v>0</v>
      </c>
      <c r="E497" s="84">
        <f>'Chart 15'!U35</f>
        <v>0</v>
      </c>
      <c r="F497" s="85">
        <f>'Chart 15'!V35</f>
        <v>0</v>
      </c>
      <c r="G497" s="117">
        <f>'Chart 15'!W35</f>
        <v>0</v>
      </c>
      <c r="H497" s="84">
        <f>'Chart 15'!X35</f>
        <v>0</v>
      </c>
      <c r="I497" s="84">
        <f>'Chart 15'!Y35</f>
        <v>0</v>
      </c>
      <c r="J497" s="84">
        <f>'Chart 15'!Z35</f>
        <v>0</v>
      </c>
      <c r="K497" s="2" cm="1">
        <f t="array" aca="1" ref="K497" ca="1">IF(B497=0,0,INDIRECT("MRN_"&amp;A497))</f>
        <v>0</v>
      </c>
      <c r="L497" s="2">
        <f t="shared" si="229"/>
        <v>0</v>
      </c>
      <c r="M497" s="2" t="str">
        <f t="shared" si="230"/>
        <v>No</v>
      </c>
      <c r="N497" s="2" t="str">
        <f t="shared" si="231"/>
        <v>No</v>
      </c>
      <c r="O497" s="2" t="str" cm="1">
        <f t="array" aca="1" ref="O497" ca="1">IF(OR(INDIRECT("MRN_"&amp;A497)="N/A",B497=0),"No","Yes")</f>
        <v>No</v>
      </c>
    </row>
    <row r="498" spans="1:15" x14ac:dyDescent="0.25">
      <c r="A498" s="22">
        <v>15</v>
      </c>
      <c r="B498" s="84">
        <f>'Chart 15'!R36</f>
        <v>0</v>
      </c>
      <c r="C498" s="84">
        <f>'Chart 15'!S36</f>
        <v>0</v>
      </c>
      <c r="D498" s="84">
        <f>'Chart 15'!T36</f>
        <v>0</v>
      </c>
      <c r="E498" s="84">
        <f>'Chart 15'!U36</f>
        <v>0</v>
      </c>
      <c r="F498" s="85">
        <f>'Chart 15'!V36</f>
        <v>0</v>
      </c>
      <c r="G498" s="117">
        <f>'Chart 15'!W36</f>
        <v>0</v>
      </c>
      <c r="H498" s="84">
        <f>'Chart 15'!X36</f>
        <v>0</v>
      </c>
      <c r="I498" s="84">
        <f>'Chart 15'!Y36</f>
        <v>0</v>
      </c>
      <c r="J498" s="84">
        <f>'Chart 15'!Z36</f>
        <v>0</v>
      </c>
      <c r="K498" s="2" cm="1">
        <f t="array" aca="1" ref="K498" ca="1">IF(B498=0,0,INDIRECT("MRN_"&amp;A498))</f>
        <v>0</v>
      </c>
      <c r="L498" s="2">
        <f t="shared" si="229"/>
        <v>0</v>
      </c>
      <c r="M498" s="2" t="str">
        <f t="shared" si="230"/>
        <v>No</v>
      </c>
      <c r="N498" s="2" t="str">
        <f t="shared" si="231"/>
        <v>No</v>
      </c>
      <c r="O498" s="2" t="str" cm="1">
        <f t="array" aca="1" ref="O498" ca="1">IF(OR(INDIRECT("MRN_"&amp;A498)="N/A",B498=0),"No","Yes")</f>
        <v>No</v>
      </c>
    </row>
    <row r="499" spans="1:15" x14ac:dyDescent="0.25">
      <c r="A499" s="22">
        <v>15</v>
      </c>
      <c r="B499" s="84">
        <f>'Chart 15'!R37</f>
        <v>0</v>
      </c>
      <c r="C499" s="84">
        <f>'Chart 15'!S37</f>
        <v>0</v>
      </c>
      <c r="D499" s="84">
        <f>'Chart 15'!T37</f>
        <v>0</v>
      </c>
      <c r="E499" s="84">
        <f>'Chart 15'!U37</f>
        <v>0</v>
      </c>
      <c r="F499" s="85">
        <f>'Chart 15'!V37</f>
        <v>0</v>
      </c>
      <c r="G499" s="117">
        <f>'Chart 15'!W37</f>
        <v>0</v>
      </c>
      <c r="H499" s="84">
        <f>'Chart 15'!X37</f>
        <v>0</v>
      </c>
      <c r="I499" s="84">
        <f>'Chart 15'!Y37</f>
        <v>0</v>
      </c>
      <c r="J499" s="84">
        <f>'Chart 15'!Z37</f>
        <v>0</v>
      </c>
      <c r="K499" s="2" cm="1">
        <f t="array" aca="1" ref="K499" ca="1">IF(B499=0,0,INDIRECT("MRN_"&amp;A499))</f>
        <v>0</v>
      </c>
      <c r="L499" s="2">
        <f t="shared" si="229"/>
        <v>0</v>
      </c>
      <c r="M499" s="2" t="str">
        <f t="shared" si="230"/>
        <v>No</v>
      </c>
      <c r="N499" s="2" t="str">
        <f t="shared" si="231"/>
        <v>No</v>
      </c>
      <c r="O499" s="2" t="str" cm="1">
        <f t="array" aca="1" ref="O499" ca="1">IF(OR(INDIRECT("MRN_"&amp;A499)="N/A",B499=0),"No","Yes")</f>
        <v>No</v>
      </c>
    </row>
    <row r="500" spans="1:15" x14ac:dyDescent="0.25">
      <c r="A500" s="22">
        <v>15</v>
      </c>
      <c r="B500" s="84">
        <f>'Chart 15'!R38</f>
        <v>0</v>
      </c>
      <c r="C500" s="84">
        <f>'Chart 15'!S38</f>
        <v>0</v>
      </c>
      <c r="D500" s="84">
        <f>'Chart 15'!T38</f>
        <v>0</v>
      </c>
      <c r="E500" s="84">
        <f>'Chart 15'!U38</f>
        <v>0</v>
      </c>
      <c r="F500" s="85">
        <f>'Chart 15'!V38</f>
        <v>0</v>
      </c>
      <c r="G500" s="117">
        <f>'Chart 15'!W38</f>
        <v>0</v>
      </c>
      <c r="H500" s="84">
        <f>'Chart 15'!X38</f>
        <v>0</v>
      </c>
      <c r="I500" s="84">
        <f>'Chart 15'!Y38</f>
        <v>0</v>
      </c>
      <c r="J500" s="84">
        <f>'Chart 15'!Z38</f>
        <v>0</v>
      </c>
      <c r="K500" s="2" cm="1">
        <f t="array" aca="1" ref="K500" ca="1">IF(B500=0,0,INDIRECT("MRN_"&amp;A500))</f>
        <v>0</v>
      </c>
      <c r="L500" s="2">
        <f t="shared" si="229"/>
        <v>0</v>
      </c>
      <c r="M500" s="2" t="str">
        <f t="shared" si="230"/>
        <v>No</v>
      </c>
      <c r="N500" s="2" t="str">
        <f t="shared" si="231"/>
        <v>No</v>
      </c>
      <c r="O500" s="2" t="str" cm="1">
        <f t="array" aca="1" ref="O500" ca="1">IF(OR(INDIRECT("MRN_"&amp;A500)="N/A",B500=0),"No","Yes")</f>
        <v>No</v>
      </c>
    </row>
    <row r="501" spans="1:15" x14ac:dyDescent="0.25">
      <c r="A501" s="22">
        <v>16</v>
      </c>
      <c r="B501" s="84">
        <f>'Chart 16'!R9</f>
        <v>0</v>
      </c>
      <c r="C501" s="84">
        <f>'Chart 16'!S9</f>
        <v>0</v>
      </c>
      <c r="D501" s="84">
        <f>'Chart 16'!T9</f>
        <v>0</v>
      </c>
      <c r="E501" s="84">
        <f>'Chart 16'!U9</f>
        <v>0</v>
      </c>
      <c r="F501" s="85">
        <f>'Chart 16'!V9</f>
        <v>0</v>
      </c>
      <c r="G501" s="117">
        <f>'Chart 16'!W9</f>
        <v>0</v>
      </c>
      <c r="H501" s="84">
        <f>'Chart 16'!X9</f>
        <v>0</v>
      </c>
      <c r="I501" s="84">
        <f>'Chart 16'!Y9</f>
        <v>0</v>
      </c>
      <c r="J501" s="84">
        <f>'Chart 16'!Z9</f>
        <v>0</v>
      </c>
      <c r="K501" s="2" cm="1">
        <f t="array" aca="1" ref="K501" ca="1">IF(B501=0,0,INDIRECT("MRN_"&amp;A501))</f>
        <v>0</v>
      </c>
      <c r="L501" s="2">
        <f t="shared" ref="L501:L561" si="232">IF(B501=0,0,"Client_"&amp;A501)</f>
        <v>0</v>
      </c>
      <c r="M501" s="2" t="str">
        <f t="shared" ref="M501:M561" si="233">IF(I501=0,"No","Yes")</f>
        <v>No</v>
      </c>
      <c r="N501" s="2" t="str">
        <f t="shared" ref="N501:N561" si="234">IF(H501=0,"No","Yes")</f>
        <v>No</v>
      </c>
      <c r="O501" s="2" t="str" cm="1">
        <f t="array" aca="1" ref="O501" ca="1">IF(OR(INDIRECT("MRN_"&amp;A501)="N/A",B501=0),"No","Yes")</f>
        <v>No</v>
      </c>
    </row>
    <row r="502" spans="1:15" x14ac:dyDescent="0.25">
      <c r="A502" s="22">
        <v>16</v>
      </c>
      <c r="B502" s="84">
        <f>'Chart 16'!R10</f>
        <v>0</v>
      </c>
      <c r="C502" s="84">
        <f>'Chart 16'!S10</f>
        <v>0</v>
      </c>
      <c r="D502" s="84">
        <f>'Chart 16'!T10</f>
        <v>0</v>
      </c>
      <c r="E502" s="84">
        <f>'Chart 16'!U10</f>
        <v>0</v>
      </c>
      <c r="F502" s="85">
        <f>'Chart 16'!V10</f>
        <v>0</v>
      </c>
      <c r="G502" s="117">
        <f>'Chart 16'!W10</f>
        <v>0</v>
      </c>
      <c r="H502" s="84">
        <f>'Chart 16'!X10</f>
        <v>0</v>
      </c>
      <c r="I502" s="84">
        <f>'Chart 16'!Y10</f>
        <v>0</v>
      </c>
      <c r="J502" s="84">
        <f>'Chart 16'!Z10</f>
        <v>0</v>
      </c>
      <c r="K502" s="2" cm="1">
        <f t="array" aca="1" ref="K502" ca="1">IF(B502=0,0,INDIRECT("MRN_"&amp;A502))</f>
        <v>0</v>
      </c>
      <c r="L502" s="2">
        <f t="shared" ref="L502:L530" si="235">IF(B502=0,0,"Client_"&amp;A502)</f>
        <v>0</v>
      </c>
      <c r="M502" s="2" t="str">
        <f t="shared" ref="M502:M530" si="236">IF(I502=0,"No","Yes")</f>
        <v>No</v>
      </c>
      <c r="N502" s="2" t="str">
        <f t="shared" ref="N502:N530" si="237">IF(H502=0,"No","Yes")</f>
        <v>No</v>
      </c>
      <c r="O502" s="2" t="str" cm="1">
        <f t="array" aca="1" ref="O502" ca="1">IF(OR(INDIRECT("MRN_"&amp;A502)="N/A",B502=0),"No","Yes")</f>
        <v>No</v>
      </c>
    </row>
    <row r="503" spans="1:15" x14ac:dyDescent="0.25">
      <c r="A503" s="22">
        <v>16</v>
      </c>
      <c r="B503" s="84">
        <f>'Chart 16'!R11</f>
        <v>0</v>
      </c>
      <c r="C503" s="84">
        <f>'Chart 16'!S11</f>
        <v>0</v>
      </c>
      <c r="D503" s="84">
        <f>'Chart 16'!T11</f>
        <v>0</v>
      </c>
      <c r="E503" s="84">
        <f>'Chart 16'!U11</f>
        <v>0</v>
      </c>
      <c r="F503" s="85">
        <f>'Chart 16'!V11</f>
        <v>0</v>
      </c>
      <c r="G503" s="117">
        <f>'Chart 16'!W11</f>
        <v>0</v>
      </c>
      <c r="H503" s="84">
        <f>'Chart 16'!X11</f>
        <v>0</v>
      </c>
      <c r="I503" s="84">
        <f>'Chart 16'!Y11</f>
        <v>0</v>
      </c>
      <c r="J503" s="84">
        <f>'Chart 16'!Z11</f>
        <v>0</v>
      </c>
      <c r="K503" s="2" cm="1">
        <f t="array" aca="1" ref="K503" ca="1">IF(B503=0,0,INDIRECT("MRN_"&amp;A503))</f>
        <v>0</v>
      </c>
      <c r="L503" s="2">
        <f t="shared" si="235"/>
        <v>0</v>
      </c>
      <c r="M503" s="2" t="str">
        <f t="shared" si="236"/>
        <v>No</v>
      </c>
      <c r="N503" s="2" t="str">
        <f t="shared" si="237"/>
        <v>No</v>
      </c>
      <c r="O503" s="2" t="str" cm="1">
        <f t="array" aca="1" ref="O503" ca="1">IF(OR(INDIRECT("MRN_"&amp;A503)="N/A",B503=0),"No","Yes")</f>
        <v>No</v>
      </c>
    </row>
    <row r="504" spans="1:15" x14ac:dyDescent="0.25">
      <c r="A504" s="22">
        <v>16</v>
      </c>
      <c r="B504" s="84">
        <f>'Chart 16'!R12</f>
        <v>0</v>
      </c>
      <c r="C504" s="84">
        <f>'Chart 16'!S12</f>
        <v>0</v>
      </c>
      <c r="D504" s="84">
        <f>'Chart 16'!T12</f>
        <v>0</v>
      </c>
      <c r="E504" s="84">
        <f>'Chart 16'!U12</f>
        <v>0</v>
      </c>
      <c r="F504" s="85">
        <f>'Chart 16'!V12</f>
        <v>0</v>
      </c>
      <c r="G504" s="117">
        <f>'Chart 16'!W12</f>
        <v>0</v>
      </c>
      <c r="H504" s="84">
        <f>'Chart 16'!X12</f>
        <v>0</v>
      </c>
      <c r="I504" s="84">
        <f>'Chart 16'!Y12</f>
        <v>0</v>
      </c>
      <c r="J504" s="84">
        <f>'Chart 16'!Z12</f>
        <v>0</v>
      </c>
      <c r="K504" s="2" cm="1">
        <f t="array" aca="1" ref="K504" ca="1">IF(B504=0,0,INDIRECT("MRN_"&amp;A504))</f>
        <v>0</v>
      </c>
      <c r="L504" s="2">
        <f t="shared" si="235"/>
        <v>0</v>
      </c>
      <c r="M504" s="2" t="str">
        <f t="shared" si="236"/>
        <v>No</v>
      </c>
      <c r="N504" s="2" t="str">
        <f t="shared" si="237"/>
        <v>No</v>
      </c>
      <c r="O504" s="2" t="str" cm="1">
        <f t="array" aca="1" ref="O504" ca="1">IF(OR(INDIRECT("MRN_"&amp;A504)="N/A",B504=0),"No","Yes")</f>
        <v>No</v>
      </c>
    </row>
    <row r="505" spans="1:15" x14ac:dyDescent="0.25">
      <c r="A505" s="22">
        <v>16</v>
      </c>
      <c r="B505" s="84">
        <f>'Chart 16'!R13</f>
        <v>0</v>
      </c>
      <c r="C505" s="84">
        <f>'Chart 16'!S13</f>
        <v>0</v>
      </c>
      <c r="D505" s="84">
        <f>'Chart 16'!T13</f>
        <v>0</v>
      </c>
      <c r="E505" s="84">
        <f>'Chart 16'!U13</f>
        <v>0</v>
      </c>
      <c r="F505" s="85">
        <f>'Chart 16'!V13</f>
        <v>0</v>
      </c>
      <c r="G505" s="117">
        <f>'Chart 16'!W13</f>
        <v>0</v>
      </c>
      <c r="H505" s="84">
        <f>'Chart 16'!X13</f>
        <v>0</v>
      </c>
      <c r="I505" s="84">
        <f>'Chart 16'!Y13</f>
        <v>0</v>
      </c>
      <c r="J505" s="84">
        <f>'Chart 16'!Z13</f>
        <v>0</v>
      </c>
      <c r="K505" s="2" cm="1">
        <f t="array" aca="1" ref="K505" ca="1">IF(B505=0,0,INDIRECT("MRN_"&amp;A505))</f>
        <v>0</v>
      </c>
      <c r="L505" s="2">
        <f t="shared" si="235"/>
        <v>0</v>
      </c>
      <c r="M505" s="2" t="str">
        <f t="shared" si="236"/>
        <v>No</v>
      </c>
      <c r="N505" s="2" t="str">
        <f t="shared" si="237"/>
        <v>No</v>
      </c>
      <c r="O505" s="2" t="str" cm="1">
        <f t="array" aca="1" ref="O505" ca="1">IF(OR(INDIRECT("MRN_"&amp;A505)="N/A",B505=0),"No","Yes")</f>
        <v>No</v>
      </c>
    </row>
    <row r="506" spans="1:15" x14ac:dyDescent="0.25">
      <c r="A506" s="22">
        <v>16</v>
      </c>
      <c r="B506" s="84">
        <f>'Chart 16'!R14</f>
        <v>0</v>
      </c>
      <c r="C506" s="84">
        <f>'Chart 16'!S14</f>
        <v>0</v>
      </c>
      <c r="D506" s="84">
        <f>'Chart 16'!T14</f>
        <v>0</v>
      </c>
      <c r="E506" s="84">
        <f>'Chart 16'!U14</f>
        <v>0</v>
      </c>
      <c r="F506" s="85">
        <f>'Chart 16'!V14</f>
        <v>0</v>
      </c>
      <c r="G506" s="117">
        <f>'Chart 16'!W14</f>
        <v>0</v>
      </c>
      <c r="H506" s="84">
        <f>'Chart 16'!X14</f>
        <v>0</v>
      </c>
      <c r="I506" s="84">
        <f>'Chart 16'!Y14</f>
        <v>0</v>
      </c>
      <c r="J506" s="84">
        <f>'Chart 16'!Z14</f>
        <v>0</v>
      </c>
      <c r="K506" s="2" cm="1">
        <f t="array" aca="1" ref="K506" ca="1">IF(B506=0,0,INDIRECT("MRN_"&amp;A506))</f>
        <v>0</v>
      </c>
      <c r="L506" s="2">
        <f t="shared" si="235"/>
        <v>0</v>
      </c>
      <c r="M506" s="2" t="str">
        <f t="shared" si="236"/>
        <v>No</v>
      </c>
      <c r="N506" s="2" t="str">
        <f t="shared" si="237"/>
        <v>No</v>
      </c>
      <c r="O506" s="2" t="str" cm="1">
        <f t="array" aca="1" ref="O506" ca="1">IF(OR(INDIRECT("MRN_"&amp;A506)="N/A",B506=0),"No","Yes")</f>
        <v>No</v>
      </c>
    </row>
    <row r="507" spans="1:15" x14ac:dyDescent="0.25">
      <c r="A507" s="22">
        <v>16</v>
      </c>
      <c r="B507" s="84">
        <f>'Chart 16'!R15</f>
        <v>0</v>
      </c>
      <c r="C507" s="84">
        <f>'Chart 16'!S15</f>
        <v>0</v>
      </c>
      <c r="D507" s="84">
        <f>'Chart 16'!T15</f>
        <v>0</v>
      </c>
      <c r="E507" s="84">
        <f>'Chart 16'!U15</f>
        <v>0</v>
      </c>
      <c r="F507" s="85">
        <f>'Chart 16'!V15</f>
        <v>0</v>
      </c>
      <c r="G507" s="117">
        <f>'Chart 16'!W15</f>
        <v>0</v>
      </c>
      <c r="H507" s="84">
        <f>'Chart 16'!X15</f>
        <v>0</v>
      </c>
      <c r="I507" s="84">
        <f>'Chart 16'!Y15</f>
        <v>0</v>
      </c>
      <c r="J507" s="84">
        <f>'Chart 16'!Z15</f>
        <v>0</v>
      </c>
      <c r="K507" s="2" cm="1">
        <f t="array" aca="1" ref="K507" ca="1">IF(B507=0,0,INDIRECT("MRN_"&amp;A507))</f>
        <v>0</v>
      </c>
      <c r="L507" s="2">
        <f t="shared" si="235"/>
        <v>0</v>
      </c>
      <c r="M507" s="2" t="str">
        <f t="shared" si="236"/>
        <v>No</v>
      </c>
      <c r="N507" s="2" t="str">
        <f t="shared" si="237"/>
        <v>No</v>
      </c>
      <c r="O507" s="2" t="str" cm="1">
        <f t="array" aca="1" ref="O507" ca="1">IF(OR(INDIRECT("MRN_"&amp;A507)="N/A",B507=0),"No","Yes")</f>
        <v>No</v>
      </c>
    </row>
    <row r="508" spans="1:15" x14ac:dyDescent="0.25">
      <c r="A508" s="22">
        <v>16</v>
      </c>
      <c r="B508" s="84">
        <f>'Chart 16'!R16</f>
        <v>0</v>
      </c>
      <c r="C508" s="84">
        <f>'Chart 16'!S16</f>
        <v>0</v>
      </c>
      <c r="D508" s="84">
        <f>'Chart 16'!T16</f>
        <v>0</v>
      </c>
      <c r="E508" s="84">
        <f>'Chart 16'!U16</f>
        <v>0</v>
      </c>
      <c r="F508" s="85">
        <f>'Chart 16'!V16</f>
        <v>0</v>
      </c>
      <c r="G508" s="117">
        <f>'Chart 16'!W16</f>
        <v>0</v>
      </c>
      <c r="H508" s="84">
        <f>'Chart 16'!X16</f>
        <v>0</v>
      </c>
      <c r="I508" s="84">
        <f>'Chart 16'!Y16</f>
        <v>0</v>
      </c>
      <c r="J508" s="84">
        <f>'Chart 16'!Z16</f>
        <v>0</v>
      </c>
      <c r="K508" s="2" cm="1">
        <f t="array" aca="1" ref="K508" ca="1">IF(B508=0,0,INDIRECT("MRN_"&amp;A508))</f>
        <v>0</v>
      </c>
      <c r="L508" s="2">
        <f t="shared" si="235"/>
        <v>0</v>
      </c>
      <c r="M508" s="2" t="str">
        <f t="shared" si="236"/>
        <v>No</v>
      </c>
      <c r="N508" s="2" t="str">
        <f t="shared" si="237"/>
        <v>No</v>
      </c>
      <c r="O508" s="2" t="str" cm="1">
        <f t="array" aca="1" ref="O508" ca="1">IF(OR(INDIRECT("MRN_"&amp;A508)="N/A",B508=0),"No","Yes")</f>
        <v>No</v>
      </c>
    </row>
    <row r="509" spans="1:15" x14ac:dyDescent="0.25">
      <c r="A509" s="22">
        <v>16</v>
      </c>
      <c r="B509" s="84">
        <f>'Chart 16'!R17</f>
        <v>0</v>
      </c>
      <c r="C509" s="84">
        <f>'Chart 16'!S17</f>
        <v>0</v>
      </c>
      <c r="D509" s="84">
        <f>'Chart 16'!T17</f>
        <v>0</v>
      </c>
      <c r="E509" s="84">
        <f>'Chart 16'!U17</f>
        <v>0</v>
      </c>
      <c r="F509" s="85">
        <f>'Chart 16'!V17</f>
        <v>0</v>
      </c>
      <c r="G509" s="117">
        <f>'Chart 16'!W17</f>
        <v>0</v>
      </c>
      <c r="H509" s="84">
        <f>'Chart 16'!X17</f>
        <v>0</v>
      </c>
      <c r="I509" s="84">
        <f>'Chart 16'!Y17</f>
        <v>0</v>
      </c>
      <c r="J509" s="84">
        <f>'Chart 16'!Z17</f>
        <v>0</v>
      </c>
      <c r="K509" s="2" cm="1">
        <f t="array" aca="1" ref="K509" ca="1">IF(B509=0,0,INDIRECT("MRN_"&amp;A509))</f>
        <v>0</v>
      </c>
      <c r="L509" s="2">
        <f t="shared" si="235"/>
        <v>0</v>
      </c>
      <c r="M509" s="2" t="str">
        <f t="shared" si="236"/>
        <v>No</v>
      </c>
      <c r="N509" s="2" t="str">
        <f t="shared" si="237"/>
        <v>No</v>
      </c>
      <c r="O509" s="2" t="str" cm="1">
        <f t="array" aca="1" ref="O509" ca="1">IF(OR(INDIRECT("MRN_"&amp;A509)="N/A",B509=0),"No","Yes")</f>
        <v>No</v>
      </c>
    </row>
    <row r="510" spans="1:15" x14ac:dyDescent="0.25">
      <c r="A510" s="22">
        <v>16</v>
      </c>
      <c r="B510" s="84">
        <f>'Chart 16'!R18</f>
        <v>0</v>
      </c>
      <c r="C510" s="84">
        <f>'Chart 16'!S18</f>
        <v>0</v>
      </c>
      <c r="D510" s="84">
        <f>'Chart 16'!T18</f>
        <v>0</v>
      </c>
      <c r="E510" s="84">
        <f>'Chart 16'!U18</f>
        <v>0</v>
      </c>
      <c r="F510" s="85">
        <f>'Chart 16'!V18</f>
        <v>0</v>
      </c>
      <c r="G510" s="117">
        <f>'Chart 16'!W18</f>
        <v>0</v>
      </c>
      <c r="H510" s="84">
        <f>'Chart 16'!X18</f>
        <v>0</v>
      </c>
      <c r="I510" s="84">
        <f>'Chart 16'!Y18</f>
        <v>0</v>
      </c>
      <c r="J510" s="84">
        <f>'Chart 16'!Z18</f>
        <v>0</v>
      </c>
      <c r="K510" s="2" cm="1">
        <f t="array" aca="1" ref="K510" ca="1">IF(B510=0,0,INDIRECT("MRN_"&amp;A510))</f>
        <v>0</v>
      </c>
      <c r="L510" s="2">
        <f t="shared" si="235"/>
        <v>0</v>
      </c>
      <c r="M510" s="2" t="str">
        <f t="shared" si="236"/>
        <v>No</v>
      </c>
      <c r="N510" s="2" t="str">
        <f t="shared" si="237"/>
        <v>No</v>
      </c>
      <c r="O510" s="2" t="str" cm="1">
        <f t="array" aca="1" ref="O510" ca="1">IF(OR(INDIRECT("MRN_"&amp;A510)="N/A",B510=0),"No","Yes")</f>
        <v>No</v>
      </c>
    </row>
    <row r="511" spans="1:15" x14ac:dyDescent="0.25">
      <c r="A511" s="22">
        <v>16</v>
      </c>
      <c r="B511" s="84">
        <f>'Chart 16'!R19</f>
        <v>0</v>
      </c>
      <c r="C511" s="84">
        <f>'Chart 16'!S19</f>
        <v>0</v>
      </c>
      <c r="D511" s="84">
        <f>'Chart 16'!T19</f>
        <v>0</v>
      </c>
      <c r="E511" s="84">
        <f>'Chart 16'!U19</f>
        <v>0</v>
      </c>
      <c r="F511" s="85">
        <f>'Chart 16'!V19</f>
        <v>0</v>
      </c>
      <c r="G511" s="117">
        <f>'Chart 16'!W19</f>
        <v>0</v>
      </c>
      <c r="H511" s="84">
        <f>'Chart 16'!X19</f>
        <v>0</v>
      </c>
      <c r="I511" s="84">
        <f>'Chart 16'!Y19</f>
        <v>0</v>
      </c>
      <c r="J511" s="84">
        <f>'Chart 16'!Z19</f>
        <v>0</v>
      </c>
      <c r="K511" s="2" cm="1">
        <f t="array" aca="1" ref="K511" ca="1">IF(B511=0,0,INDIRECT("MRN_"&amp;A511))</f>
        <v>0</v>
      </c>
      <c r="L511" s="2">
        <f t="shared" si="235"/>
        <v>0</v>
      </c>
      <c r="M511" s="2" t="str">
        <f t="shared" si="236"/>
        <v>No</v>
      </c>
      <c r="N511" s="2" t="str">
        <f t="shared" si="237"/>
        <v>No</v>
      </c>
      <c r="O511" s="2" t="str" cm="1">
        <f t="array" aca="1" ref="O511" ca="1">IF(OR(INDIRECT("MRN_"&amp;A511)="N/A",B511=0),"No","Yes")</f>
        <v>No</v>
      </c>
    </row>
    <row r="512" spans="1:15" x14ac:dyDescent="0.25">
      <c r="A512" s="22">
        <v>16</v>
      </c>
      <c r="B512" s="84">
        <f>'Chart 16'!R20</f>
        <v>0</v>
      </c>
      <c r="C512" s="84">
        <f>'Chart 16'!S20</f>
        <v>0</v>
      </c>
      <c r="D512" s="84">
        <f>'Chart 16'!T20</f>
        <v>0</v>
      </c>
      <c r="E512" s="84">
        <f>'Chart 16'!U20</f>
        <v>0</v>
      </c>
      <c r="F512" s="85">
        <f>'Chart 16'!V20</f>
        <v>0</v>
      </c>
      <c r="G512" s="117">
        <f>'Chart 16'!W20</f>
        <v>0</v>
      </c>
      <c r="H512" s="84">
        <f>'Chart 16'!X20</f>
        <v>0</v>
      </c>
      <c r="I512" s="84">
        <f>'Chart 16'!Y20</f>
        <v>0</v>
      </c>
      <c r="J512" s="84">
        <f>'Chart 16'!Z20</f>
        <v>0</v>
      </c>
      <c r="K512" s="2" cm="1">
        <f t="array" aca="1" ref="K512" ca="1">IF(B512=0,0,INDIRECT("MRN_"&amp;A512))</f>
        <v>0</v>
      </c>
      <c r="L512" s="2">
        <f t="shared" si="235"/>
        <v>0</v>
      </c>
      <c r="M512" s="2" t="str">
        <f t="shared" si="236"/>
        <v>No</v>
      </c>
      <c r="N512" s="2" t="str">
        <f t="shared" si="237"/>
        <v>No</v>
      </c>
      <c r="O512" s="2" t="str" cm="1">
        <f t="array" aca="1" ref="O512" ca="1">IF(OR(INDIRECT("MRN_"&amp;A512)="N/A",B512=0),"No","Yes")</f>
        <v>No</v>
      </c>
    </row>
    <row r="513" spans="1:15" x14ac:dyDescent="0.25">
      <c r="A513" s="22">
        <v>16</v>
      </c>
      <c r="B513" s="84">
        <f>'Chart 16'!R21</f>
        <v>0</v>
      </c>
      <c r="C513" s="84">
        <f>'Chart 16'!S21</f>
        <v>0</v>
      </c>
      <c r="D513" s="84">
        <f>'Chart 16'!T21</f>
        <v>0</v>
      </c>
      <c r="E513" s="84">
        <f>'Chart 16'!U21</f>
        <v>0</v>
      </c>
      <c r="F513" s="85">
        <f>'Chart 16'!V21</f>
        <v>0</v>
      </c>
      <c r="G513" s="117">
        <f>'Chart 16'!W21</f>
        <v>0</v>
      </c>
      <c r="H513" s="84">
        <f>'Chart 16'!X21</f>
        <v>0</v>
      </c>
      <c r="I513" s="84">
        <f>'Chart 16'!Y21</f>
        <v>0</v>
      </c>
      <c r="J513" s="84">
        <f>'Chart 16'!Z21</f>
        <v>0</v>
      </c>
      <c r="K513" s="2" cm="1">
        <f t="array" aca="1" ref="K513" ca="1">IF(B513=0,0,INDIRECT("MRN_"&amp;A513))</f>
        <v>0</v>
      </c>
      <c r="L513" s="2">
        <f t="shared" si="235"/>
        <v>0</v>
      </c>
      <c r="M513" s="2" t="str">
        <f t="shared" si="236"/>
        <v>No</v>
      </c>
      <c r="N513" s="2" t="str">
        <f t="shared" si="237"/>
        <v>No</v>
      </c>
      <c r="O513" s="2" t="str" cm="1">
        <f t="array" aca="1" ref="O513" ca="1">IF(OR(INDIRECT("MRN_"&amp;A513)="N/A",B513=0),"No","Yes")</f>
        <v>No</v>
      </c>
    </row>
    <row r="514" spans="1:15" x14ac:dyDescent="0.25">
      <c r="A514" s="22">
        <v>16</v>
      </c>
      <c r="B514" s="84">
        <f>'Chart 16'!R22</f>
        <v>0</v>
      </c>
      <c r="C514" s="84">
        <f>'Chart 16'!S22</f>
        <v>0</v>
      </c>
      <c r="D514" s="84">
        <f>'Chart 16'!T22</f>
        <v>0</v>
      </c>
      <c r="E514" s="84">
        <f>'Chart 16'!U22</f>
        <v>0</v>
      </c>
      <c r="F514" s="85">
        <f>'Chart 16'!V22</f>
        <v>0</v>
      </c>
      <c r="G514" s="117">
        <f>'Chart 16'!W22</f>
        <v>0</v>
      </c>
      <c r="H514" s="84">
        <f>'Chart 16'!X22</f>
        <v>0</v>
      </c>
      <c r="I514" s="84">
        <f>'Chart 16'!Y22</f>
        <v>0</v>
      </c>
      <c r="J514" s="84">
        <f>'Chart 16'!Z22</f>
        <v>0</v>
      </c>
      <c r="K514" s="2" cm="1">
        <f t="array" aca="1" ref="K514" ca="1">IF(B514=0,0,INDIRECT("MRN_"&amp;A514))</f>
        <v>0</v>
      </c>
      <c r="L514" s="2">
        <f t="shared" si="235"/>
        <v>0</v>
      </c>
      <c r="M514" s="2" t="str">
        <f t="shared" si="236"/>
        <v>No</v>
      </c>
      <c r="N514" s="2" t="str">
        <f t="shared" si="237"/>
        <v>No</v>
      </c>
      <c r="O514" s="2" t="str" cm="1">
        <f t="array" aca="1" ref="O514" ca="1">IF(OR(INDIRECT("MRN_"&amp;A514)="N/A",B514=0),"No","Yes")</f>
        <v>No</v>
      </c>
    </row>
    <row r="515" spans="1:15" x14ac:dyDescent="0.25">
      <c r="A515" s="22">
        <v>16</v>
      </c>
      <c r="B515" s="84">
        <f>'Chart 16'!R23</f>
        <v>0</v>
      </c>
      <c r="C515" s="84">
        <f>'Chart 16'!S23</f>
        <v>0</v>
      </c>
      <c r="D515" s="84">
        <f>'Chart 16'!T23</f>
        <v>0</v>
      </c>
      <c r="E515" s="84">
        <f>'Chart 16'!U23</f>
        <v>0</v>
      </c>
      <c r="F515" s="85">
        <f>'Chart 16'!V23</f>
        <v>0</v>
      </c>
      <c r="G515" s="117">
        <f>'Chart 16'!W23</f>
        <v>0</v>
      </c>
      <c r="H515" s="84">
        <f>'Chart 16'!X23</f>
        <v>0</v>
      </c>
      <c r="I515" s="84">
        <f>'Chart 16'!Y23</f>
        <v>0</v>
      </c>
      <c r="J515" s="84">
        <f>'Chart 16'!Z23</f>
        <v>0</v>
      </c>
      <c r="K515" s="2" cm="1">
        <f t="array" aca="1" ref="K515" ca="1">IF(B515=0,0,INDIRECT("MRN_"&amp;A515))</f>
        <v>0</v>
      </c>
      <c r="L515" s="2">
        <f t="shared" si="235"/>
        <v>0</v>
      </c>
      <c r="M515" s="2" t="str">
        <f t="shared" si="236"/>
        <v>No</v>
      </c>
      <c r="N515" s="2" t="str">
        <f t="shared" si="237"/>
        <v>No</v>
      </c>
      <c r="O515" s="2" t="str" cm="1">
        <f t="array" aca="1" ref="O515" ca="1">IF(OR(INDIRECT("MRN_"&amp;A515)="N/A",B515=0),"No","Yes")</f>
        <v>No</v>
      </c>
    </row>
    <row r="516" spans="1:15" x14ac:dyDescent="0.25">
      <c r="A516" s="22">
        <v>16</v>
      </c>
      <c r="B516" s="84">
        <f>'Chart 16'!R24</f>
        <v>0</v>
      </c>
      <c r="C516" s="84">
        <f>'Chart 16'!S24</f>
        <v>0</v>
      </c>
      <c r="D516" s="84">
        <f>'Chart 16'!T24</f>
        <v>0</v>
      </c>
      <c r="E516" s="84">
        <f>'Chart 16'!U24</f>
        <v>0</v>
      </c>
      <c r="F516" s="85">
        <f>'Chart 16'!V24</f>
        <v>0</v>
      </c>
      <c r="G516" s="117">
        <f>'Chart 16'!W24</f>
        <v>0</v>
      </c>
      <c r="H516" s="84">
        <f>'Chart 16'!X24</f>
        <v>0</v>
      </c>
      <c r="I516" s="84">
        <f>'Chart 16'!Y24</f>
        <v>0</v>
      </c>
      <c r="J516" s="84">
        <f>'Chart 16'!Z24</f>
        <v>0</v>
      </c>
      <c r="K516" s="2" cm="1">
        <f t="array" aca="1" ref="K516" ca="1">IF(B516=0,0,INDIRECT("MRN_"&amp;A516))</f>
        <v>0</v>
      </c>
      <c r="L516" s="2">
        <f t="shared" si="235"/>
        <v>0</v>
      </c>
      <c r="M516" s="2" t="str">
        <f t="shared" si="236"/>
        <v>No</v>
      </c>
      <c r="N516" s="2" t="str">
        <f t="shared" si="237"/>
        <v>No</v>
      </c>
      <c r="O516" s="2" t="str" cm="1">
        <f t="array" aca="1" ref="O516" ca="1">IF(OR(INDIRECT("MRN_"&amp;A516)="N/A",B516=0),"No","Yes")</f>
        <v>No</v>
      </c>
    </row>
    <row r="517" spans="1:15" x14ac:dyDescent="0.25">
      <c r="A517" s="22">
        <v>16</v>
      </c>
      <c r="B517" s="84">
        <f>'Chart 16'!R25</f>
        <v>0</v>
      </c>
      <c r="C517" s="84">
        <f>'Chart 16'!S25</f>
        <v>0</v>
      </c>
      <c r="D517" s="84">
        <f>'Chart 16'!T25</f>
        <v>0</v>
      </c>
      <c r="E517" s="84">
        <f>'Chart 16'!U25</f>
        <v>0</v>
      </c>
      <c r="F517" s="85">
        <f>'Chart 16'!V25</f>
        <v>0</v>
      </c>
      <c r="G517" s="117">
        <f>'Chart 16'!W25</f>
        <v>0</v>
      </c>
      <c r="H517" s="84">
        <f>'Chart 16'!X25</f>
        <v>0</v>
      </c>
      <c r="I517" s="84">
        <f>'Chart 16'!Y25</f>
        <v>0</v>
      </c>
      <c r="J517" s="84">
        <f>'Chart 16'!Z25</f>
        <v>0</v>
      </c>
      <c r="K517" s="2" cm="1">
        <f t="array" aca="1" ref="K517" ca="1">IF(B517=0,0,INDIRECT("MRN_"&amp;A517))</f>
        <v>0</v>
      </c>
      <c r="L517" s="2">
        <f t="shared" si="235"/>
        <v>0</v>
      </c>
      <c r="M517" s="2" t="str">
        <f t="shared" si="236"/>
        <v>No</v>
      </c>
      <c r="N517" s="2" t="str">
        <f t="shared" si="237"/>
        <v>No</v>
      </c>
      <c r="O517" s="2" t="str" cm="1">
        <f t="array" aca="1" ref="O517" ca="1">IF(OR(INDIRECT("MRN_"&amp;A517)="N/A",B517=0),"No","Yes")</f>
        <v>No</v>
      </c>
    </row>
    <row r="518" spans="1:15" x14ac:dyDescent="0.25">
      <c r="A518" s="22">
        <v>16</v>
      </c>
      <c r="B518" s="84">
        <f>'Chart 16'!R26</f>
        <v>0</v>
      </c>
      <c r="C518" s="84">
        <f>'Chart 16'!S26</f>
        <v>0</v>
      </c>
      <c r="D518" s="84">
        <f>'Chart 16'!T26</f>
        <v>0</v>
      </c>
      <c r="E518" s="84">
        <f>'Chart 16'!U26</f>
        <v>0</v>
      </c>
      <c r="F518" s="85">
        <f>'Chart 16'!V26</f>
        <v>0</v>
      </c>
      <c r="G518" s="117">
        <f>'Chart 16'!W26</f>
        <v>0</v>
      </c>
      <c r="H518" s="84">
        <f>'Chart 16'!X26</f>
        <v>0</v>
      </c>
      <c r="I518" s="84">
        <f>'Chart 16'!Y26</f>
        <v>0</v>
      </c>
      <c r="J518" s="84">
        <f>'Chart 16'!Z26</f>
        <v>0</v>
      </c>
      <c r="K518" s="2" cm="1">
        <f t="array" aca="1" ref="K518" ca="1">IF(B518=0,0,INDIRECT("MRN_"&amp;A518))</f>
        <v>0</v>
      </c>
      <c r="L518" s="2">
        <f t="shared" si="235"/>
        <v>0</v>
      </c>
      <c r="M518" s="2" t="str">
        <f t="shared" si="236"/>
        <v>No</v>
      </c>
      <c r="N518" s="2" t="str">
        <f t="shared" si="237"/>
        <v>No</v>
      </c>
      <c r="O518" s="2" t="str" cm="1">
        <f t="array" aca="1" ref="O518" ca="1">IF(OR(INDIRECT("MRN_"&amp;A518)="N/A",B518=0),"No","Yes")</f>
        <v>No</v>
      </c>
    </row>
    <row r="519" spans="1:15" x14ac:dyDescent="0.25">
      <c r="A519" s="22">
        <v>16</v>
      </c>
      <c r="B519" s="84">
        <f>'Chart 16'!R27</f>
        <v>0</v>
      </c>
      <c r="C519" s="84">
        <f>'Chart 16'!S27</f>
        <v>0</v>
      </c>
      <c r="D519" s="84">
        <f>'Chart 16'!T27</f>
        <v>0</v>
      </c>
      <c r="E519" s="84">
        <f>'Chart 16'!U27</f>
        <v>0</v>
      </c>
      <c r="F519" s="85">
        <f>'Chart 16'!V27</f>
        <v>0</v>
      </c>
      <c r="G519" s="117">
        <f>'Chart 16'!W27</f>
        <v>0</v>
      </c>
      <c r="H519" s="84">
        <f>'Chart 16'!X27</f>
        <v>0</v>
      </c>
      <c r="I519" s="84">
        <f>'Chart 16'!Y27</f>
        <v>0</v>
      </c>
      <c r="J519" s="84">
        <f>'Chart 16'!Z27</f>
        <v>0</v>
      </c>
      <c r="K519" s="2" cm="1">
        <f t="array" aca="1" ref="K519" ca="1">IF(B519=0,0,INDIRECT("MRN_"&amp;A519))</f>
        <v>0</v>
      </c>
      <c r="L519" s="2">
        <f t="shared" si="235"/>
        <v>0</v>
      </c>
      <c r="M519" s="2" t="str">
        <f t="shared" si="236"/>
        <v>No</v>
      </c>
      <c r="N519" s="2" t="str">
        <f t="shared" si="237"/>
        <v>No</v>
      </c>
      <c r="O519" s="2" t="str" cm="1">
        <f t="array" aca="1" ref="O519" ca="1">IF(OR(INDIRECT("MRN_"&amp;A519)="N/A",B519=0),"No","Yes")</f>
        <v>No</v>
      </c>
    </row>
    <row r="520" spans="1:15" x14ac:dyDescent="0.25">
      <c r="A520" s="22">
        <v>16</v>
      </c>
      <c r="B520" s="84">
        <f>'Chart 16'!R28</f>
        <v>0</v>
      </c>
      <c r="C520" s="84">
        <f>'Chart 16'!S28</f>
        <v>0</v>
      </c>
      <c r="D520" s="84">
        <f>'Chart 16'!T28</f>
        <v>0</v>
      </c>
      <c r="E520" s="84">
        <f>'Chart 16'!U28</f>
        <v>0</v>
      </c>
      <c r="F520" s="85">
        <f>'Chart 16'!V28</f>
        <v>0</v>
      </c>
      <c r="G520" s="117">
        <f>'Chart 16'!W28</f>
        <v>0</v>
      </c>
      <c r="H520" s="84">
        <f>'Chart 16'!X28</f>
        <v>0</v>
      </c>
      <c r="I520" s="84">
        <f>'Chart 16'!Y28</f>
        <v>0</v>
      </c>
      <c r="J520" s="84">
        <f>'Chart 16'!Z28</f>
        <v>0</v>
      </c>
      <c r="K520" s="2" cm="1">
        <f t="array" aca="1" ref="K520" ca="1">IF(B520=0,0,INDIRECT("MRN_"&amp;A520))</f>
        <v>0</v>
      </c>
      <c r="L520" s="2">
        <f t="shared" si="235"/>
        <v>0</v>
      </c>
      <c r="M520" s="2" t="str">
        <f t="shared" si="236"/>
        <v>No</v>
      </c>
      <c r="N520" s="2" t="str">
        <f t="shared" si="237"/>
        <v>No</v>
      </c>
      <c r="O520" s="2" t="str" cm="1">
        <f t="array" aca="1" ref="O520" ca="1">IF(OR(INDIRECT("MRN_"&amp;A520)="N/A",B520=0),"No","Yes")</f>
        <v>No</v>
      </c>
    </row>
    <row r="521" spans="1:15" x14ac:dyDescent="0.25">
      <c r="A521" s="22">
        <v>16</v>
      </c>
      <c r="B521" s="84">
        <f>'Chart 16'!R29</f>
        <v>0</v>
      </c>
      <c r="C521" s="84">
        <f>'Chart 16'!S29</f>
        <v>0</v>
      </c>
      <c r="D521" s="84">
        <f>'Chart 16'!T29</f>
        <v>0</v>
      </c>
      <c r="E521" s="84">
        <f>'Chart 16'!U29</f>
        <v>0</v>
      </c>
      <c r="F521" s="85">
        <f>'Chart 16'!V29</f>
        <v>0</v>
      </c>
      <c r="G521" s="117">
        <f>'Chart 16'!W29</f>
        <v>0</v>
      </c>
      <c r="H521" s="84">
        <f>'Chart 16'!X29</f>
        <v>0</v>
      </c>
      <c r="I521" s="84">
        <f>'Chart 16'!Y29</f>
        <v>0</v>
      </c>
      <c r="J521" s="84">
        <f>'Chart 16'!Z29</f>
        <v>0</v>
      </c>
      <c r="K521" s="2" cm="1">
        <f t="array" aca="1" ref="K521" ca="1">IF(B521=0,0,INDIRECT("MRN_"&amp;A521))</f>
        <v>0</v>
      </c>
      <c r="L521" s="2">
        <f t="shared" si="235"/>
        <v>0</v>
      </c>
      <c r="M521" s="2" t="str">
        <f t="shared" si="236"/>
        <v>No</v>
      </c>
      <c r="N521" s="2" t="str">
        <f t="shared" si="237"/>
        <v>No</v>
      </c>
      <c r="O521" s="2" t="str" cm="1">
        <f t="array" aca="1" ref="O521" ca="1">IF(OR(INDIRECT("MRN_"&amp;A521)="N/A",B521=0),"No","Yes")</f>
        <v>No</v>
      </c>
    </row>
    <row r="522" spans="1:15" x14ac:dyDescent="0.25">
      <c r="A522" s="22">
        <v>16</v>
      </c>
      <c r="B522" s="84">
        <f>'Chart 16'!R30</f>
        <v>0</v>
      </c>
      <c r="C522" s="84">
        <f>'Chart 16'!S30</f>
        <v>0</v>
      </c>
      <c r="D522" s="84">
        <f>'Chart 16'!T30</f>
        <v>0</v>
      </c>
      <c r="E522" s="84">
        <f>'Chart 16'!U30</f>
        <v>0</v>
      </c>
      <c r="F522" s="85">
        <f>'Chart 16'!V30</f>
        <v>0</v>
      </c>
      <c r="G522" s="117">
        <f>'Chart 16'!W30</f>
        <v>0</v>
      </c>
      <c r="H522" s="84">
        <f>'Chart 16'!X30</f>
        <v>0</v>
      </c>
      <c r="I522" s="84">
        <f>'Chart 16'!Y30</f>
        <v>0</v>
      </c>
      <c r="J522" s="84">
        <f>'Chart 16'!Z30</f>
        <v>0</v>
      </c>
      <c r="K522" s="2" cm="1">
        <f t="array" aca="1" ref="K522" ca="1">IF(B522=0,0,INDIRECT("MRN_"&amp;A522))</f>
        <v>0</v>
      </c>
      <c r="L522" s="2">
        <f t="shared" si="235"/>
        <v>0</v>
      </c>
      <c r="M522" s="2" t="str">
        <f t="shared" si="236"/>
        <v>No</v>
      </c>
      <c r="N522" s="2" t="str">
        <f t="shared" si="237"/>
        <v>No</v>
      </c>
      <c r="O522" s="2" t="str" cm="1">
        <f t="array" aca="1" ref="O522" ca="1">IF(OR(INDIRECT("MRN_"&amp;A522)="N/A",B522=0),"No","Yes")</f>
        <v>No</v>
      </c>
    </row>
    <row r="523" spans="1:15" x14ac:dyDescent="0.25">
      <c r="A523" s="22">
        <v>16</v>
      </c>
      <c r="B523" s="84">
        <f>'Chart 16'!R31</f>
        <v>0</v>
      </c>
      <c r="C523" s="84">
        <f>'Chart 16'!S31</f>
        <v>0</v>
      </c>
      <c r="D523" s="84">
        <f>'Chart 16'!T31</f>
        <v>0</v>
      </c>
      <c r="E523" s="84">
        <f>'Chart 16'!U31</f>
        <v>0</v>
      </c>
      <c r="F523" s="85">
        <f>'Chart 16'!V31</f>
        <v>0</v>
      </c>
      <c r="G523" s="117">
        <f>'Chart 16'!W31</f>
        <v>0</v>
      </c>
      <c r="H523" s="84">
        <f>'Chart 16'!X31</f>
        <v>0</v>
      </c>
      <c r="I523" s="84">
        <f>'Chart 16'!Y31</f>
        <v>0</v>
      </c>
      <c r="J523" s="84">
        <f>'Chart 16'!Z31</f>
        <v>0</v>
      </c>
      <c r="K523" s="2" cm="1">
        <f t="array" aca="1" ref="K523" ca="1">IF(B523=0,0,INDIRECT("MRN_"&amp;A523))</f>
        <v>0</v>
      </c>
      <c r="L523" s="2">
        <f t="shared" si="235"/>
        <v>0</v>
      </c>
      <c r="M523" s="2" t="str">
        <f t="shared" si="236"/>
        <v>No</v>
      </c>
      <c r="N523" s="2" t="str">
        <f t="shared" si="237"/>
        <v>No</v>
      </c>
      <c r="O523" s="2" t="str" cm="1">
        <f t="array" aca="1" ref="O523" ca="1">IF(OR(INDIRECT("MRN_"&amp;A523)="N/A",B523=0),"No","Yes")</f>
        <v>No</v>
      </c>
    </row>
    <row r="524" spans="1:15" x14ac:dyDescent="0.25">
      <c r="A524" s="22">
        <v>16</v>
      </c>
      <c r="B524" s="84">
        <f>'Chart 16'!R32</f>
        <v>0</v>
      </c>
      <c r="C524" s="84">
        <f>'Chart 16'!S32</f>
        <v>0</v>
      </c>
      <c r="D524" s="84">
        <f>'Chart 16'!T32</f>
        <v>0</v>
      </c>
      <c r="E524" s="84">
        <f>'Chart 16'!U32</f>
        <v>0</v>
      </c>
      <c r="F524" s="85">
        <f>'Chart 16'!V32</f>
        <v>0</v>
      </c>
      <c r="G524" s="117">
        <f>'Chart 16'!W32</f>
        <v>0</v>
      </c>
      <c r="H524" s="84">
        <f>'Chart 16'!X32</f>
        <v>0</v>
      </c>
      <c r="I524" s="84">
        <f>'Chart 16'!Y32</f>
        <v>0</v>
      </c>
      <c r="J524" s="84">
        <f>'Chart 16'!Z32</f>
        <v>0</v>
      </c>
      <c r="K524" s="2" cm="1">
        <f t="array" aca="1" ref="K524" ca="1">IF(B524=0,0,INDIRECT("MRN_"&amp;A524))</f>
        <v>0</v>
      </c>
      <c r="L524" s="2">
        <f t="shared" si="235"/>
        <v>0</v>
      </c>
      <c r="M524" s="2" t="str">
        <f t="shared" si="236"/>
        <v>No</v>
      </c>
      <c r="N524" s="2" t="str">
        <f t="shared" si="237"/>
        <v>No</v>
      </c>
      <c r="O524" s="2" t="str" cm="1">
        <f t="array" aca="1" ref="O524" ca="1">IF(OR(INDIRECT("MRN_"&amp;A524)="N/A",B524=0),"No","Yes")</f>
        <v>No</v>
      </c>
    </row>
    <row r="525" spans="1:15" x14ac:dyDescent="0.25">
      <c r="A525" s="22">
        <v>16</v>
      </c>
      <c r="B525" s="84">
        <f>'Chart 16'!R33</f>
        <v>0</v>
      </c>
      <c r="C525" s="84">
        <f>'Chart 16'!S33</f>
        <v>0</v>
      </c>
      <c r="D525" s="84">
        <f>'Chart 16'!T33</f>
        <v>0</v>
      </c>
      <c r="E525" s="84">
        <f>'Chart 16'!U33</f>
        <v>0</v>
      </c>
      <c r="F525" s="85">
        <f>'Chart 16'!V33</f>
        <v>0</v>
      </c>
      <c r="G525" s="117">
        <f>'Chart 16'!W33</f>
        <v>0</v>
      </c>
      <c r="H525" s="84">
        <f>'Chart 16'!X33</f>
        <v>0</v>
      </c>
      <c r="I525" s="84">
        <f>'Chart 16'!Y33</f>
        <v>0</v>
      </c>
      <c r="J525" s="84">
        <f>'Chart 16'!Z33</f>
        <v>0</v>
      </c>
      <c r="K525" s="2" cm="1">
        <f t="array" aca="1" ref="K525" ca="1">IF(B525=0,0,INDIRECT("MRN_"&amp;A525))</f>
        <v>0</v>
      </c>
      <c r="L525" s="2">
        <f t="shared" si="235"/>
        <v>0</v>
      </c>
      <c r="M525" s="2" t="str">
        <f t="shared" si="236"/>
        <v>No</v>
      </c>
      <c r="N525" s="2" t="str">
        <f t="shared" si="237"/>
        <v>No</v>
      </c>
      <c r="O525" s="2" t="str" cm="1">
        <f t="array" aca="1" ref="O525" ca="1">IF(OR(INDIRECT("MRN_"&amp;A525)="N/A",B525=0),"No","Yes")</f>
        <v>No</v>
      </c>
    </row>
    <row r="526" spans="1:15" x14ac:dyDescent="0.25">
      <c r="A526" s="22">
        <v>16</v>
      </c>
      <c r="B526" s="84">
        <f>'Chart 16'!R34</f>
        <v>0</v>
      </c>
      <c r="C526" s="84">
        <f>'Chart 16'!S34</f>
        <v>0</v>
      </c>
      <c r="D526" s="84">
        <f>'Chart 16'!T34</f>
        <v>0</v>
      </c>
      <c r="E526" s="84">
        <f>'Chart 16'!U34</f>
        <v>0</v>
      </c>
      <c r="F526" s="85">
        <f>'Chart 16'!V34</f>
        <v>0</v>
      </c>
      <c r="G526" s="117">
        <f>'Chart 16'!W34</f>
        <v>0</v>
      </c>
      <c r="H526" s="84">
        <f>'Chart 16'!X34</f>
        <v>0</v>
      </c>
      <c r="I526" s="84">
        <f>'Chart 16'!Y34</f>
        <v>0</v>
      </c>
      <c r="J526" s="84">
        <f>'Chart 16'!Z34</f>
        <v>0</v>
      </c>
      <c r="K526" s="2" cm="1">
        <f t="array" aca="1" ref="K526" ca="1">IF(B526=0,0,INDIRECT("MRN_"&amp;A526))</f>
        <v>0</v>
      </c>
      <c r="L526" s="2">
        <f t="shared" si="235"/>
        <v>0</v>
      </c>
      <c r="M526" s="2" t="str">
        <f t="shared" si="236"/>
        <v>No</v>
      </c>
      <c r="N526" s="2" t="str">
        <f t="shared" si="237"/>
        <v>No</v>
      </c>
      <c r="O526" s="2" t="str" cm="1">
        <f t="array" aca="1" ref="O526" ca="1">IF(OR(INDIRECT("MRN_"&amp;A526)="N/A",B526=0),"No","Yes")</f>
        <v>No</v>
      </c>
    </row>
    <row r="527" spans="1:15" x14ac:dyDescent="0.25">
      <c r="A527" s="22">
        <v>16</v>
      </c>
      <c r="B527" s="84">
        <f>'Chart 16'!R35</f>
        <v>0</v>
      </c>
      <c r="C527" s="84">
        <f>'Chart 16'!S35</f>
        <v>0</v>
      </c>
      <c r="D527" s="84">
        <f>'Chart 16'!T35</f>
        <v>0</v>
      </c>
      <c r="E527" s="84">
        <f>'Chart 16'!U35</f>
        <v>0</v>
      </c>
      <c r="F527" s="85">
        <f>'Chart 16'!V35</f>
        <v>0</v>
      </c>
      <c r="G527" s="117">
        <f>'Chart 16'!W35</f>
        <v>0</v>
      </c>
      <c r="H527" s="84">
        <f>'Chart 16'!X35</f>
        <v>0</v>
      </c>
      <c r="I527" s="84">
        <f>'Chart 16'!Y35</f>
        <v>0</v>
      </c>
      <c r="J527" s="84">
        <f>'Chart 16'!Z35</f>
        <v>0</v>
      </c>
      <c r="K527" s="2" cm="1">
        <f t="array" aca="1" ref="K527" ca="1">IF(B527=0,0,INDIRECT("MRN_"&amp;A527))</f>
        <v>0</v>
      </c>
      <c r="L527" s="2">
        <f t="shared" si="235"/>
        <v>0</v>
      </c>
      <c r="M527" s="2" t="str">
        <f t="shared" si="236"/>
        <v>No</v>
      </c>
      <c r="N527" s="2" t="str">
        <f t="shared" si="237"/>
        <v>No</v>
      </c>
      <c r="O527" s="2" t="str" cm="1">
        <f t="array" aca="1" ref="O527" ca="1">IF(OR(INDIRECT("MRN_"&amp;A527)="N/A",B527=0),"No","Yes")</f>
        <v>No</v>
      </c>
    </row>
    <row r="528" spans="1:15" x14ac:dyDescent="0.25">
      <c r="A528" s="22">
        <v>16</v>
      </c>
      <c r="B528" s="84">
        <f>'Chart 16'!R36</f>
        <v>0</v>
      </c>
      <c r="C528" s="84">
        <f>'Chart 16'!S36</f>
        <v>0</v>
      </c>
      <c r="D528" s="84">
        <f>'Chart 16'!T36</f>
        <v>0</v>
      </c>
      <c r="E528" s="84">
        <f>'Chart 16'!U36</f>
        <v>0</v>
      </c>
      <c r="F528" s="85">
        <f>'Chart 16'!V36</f>
        <v>0</v>
      </c>
      <c r="G528" s="117">
        <f>'Chart 16'!W36</f>
        <v>0</v>
      </c>
      <c r="H528" s="84">
        <f>'Chart 16'!X36</f>
        <v>0</v>
      </c>
      <c r="I528" s="84">
        <f>'Chart 16'!Y36</f>
        <v>0</v>
      </c>
      <c r="J528" s="84">
        <f>'Chart 16'!Z36</f>
        <v>0</v>
      </c>
      <c r="K528" s="2" cm="1">
        <f t="array" aca="1" ref="K528" ca="1">IF(B528=0,0,INDIRECT("MRN_"&amp;A528))</f>
        <v>0</v>
      </c>
      <c r="L528" s="2">
        <f t="shared" si="235"/>
        <v>0</v>
      </c>
      <c r="M528" s="2" t="str">
        <f t="shared" si="236"/>
        <v>No</v>
      </c>
      <c r="N528" s="2" t="str">
        <f t="shared" si="237"/>
        <v>No</v>
      </c>
      <c r="O528" s="2" t="str" cm="1">
        <f t="array" aca="1" ref="O528" ca="1">IF(OR(INDIRECT("MRN_"&amp;A528)="N/A",B528=0),"No","Yes")</f>
        <v>No</v>
      </c>
    </row>
    <row r="529" spans="1:15" x14ac:dyDescent="0.25">
      <c r="A529" s="22">
        <v>16</v>
      </c>
      <c r="B529" s="84">
        <f>'Chart 16'!R37</f>
        <v>0</v>
      </c>
      <c r="C529" s="84">
        <f>'Chart 16'!S37</f>
        <v>0</v>
      </c>
      <c r="D529" s="84">
        <f>'Chart 16'!T37</f>
        <v>0</v>
      </c>
      <c r="E529" s="84">
        <f>'Chart 16'!U37</f>
        <v>0</v>
      </c>
      <c r="F529" s="85">
        <f>'Chart 16'!V37</f>
        <v>0</v>
      </c>
      <c r="G529" s="117">
        <f>'Chart 16'!W37</f>
        <v>0</v>
      </c>
      <c r="H529" s="84">
        <f>'Chart 16'!X37</f>
        <v>0</v>
      </c>
      <c r="I529" s="84">
        <f>'Chart 16'!Y37</f>
        <v>0</v>
      </c>
      <c r="J529" s="84">
        <f>'Chart 16'!Z37</f>
        <v>0</v>
      </c>
      <c r="K529" s="2" cm="1">
        <f t="array" aca="1" ref="K529" ca="1">IF(B529=0,0,INDIRECT("MRN_"&amp;A529))</f>
        <v>0</v>
      </c>
      <c r="L529" s="2">
        <f t="shared" si="235"/>
        <v>0</v>
      </c>
      <c r="M529" s="2" t="str">
        <f t="shared" si="236"/>
        <v>No</v>
      </c>
      <c r="N529" s="2" t="str">
        <f t="shared" si="237"/>
        <v>No</v>
      </c>
      <c r="O529" s="2" t="str" cm="1">
        <f t="array" aca="1" ref="O529" ca="1">IF(OR(INDIRECT("MRN_"&amp;A529)="N/A",B529=0),"No","Yes")</f>
        <v>No</v>
      </c>
    </row>
    <row r="530" spans="1:15" x14ac:dyDescent="0.25">
      <c r="A530" s="22">
        <v>16</v>
      </c>
      <c r="B530" s="84">
        <f>'Chart 16'!R38</f>
        <v>0</v>
      </c>
      <c r="C530" s="84">
        <f>'Chart 16'!S38</f>
        <v>0</v>
      </c>
      <c r="D530" s="84">
        <f>'Chart 16'!T38</f>
        <v>0</v>
      </c>
      <c r="E530" s="84">
        <f>'Chart 16'!U38</f>
        <v>0</v>
      </c>
      <c r="F530" s="85">
        <f>'Chart 16'!V38</f>
        <v>0</v>
      </c>
      <c r="G530" s="117">
        <f>'Chart 16'!W38</f>
        <v>0</v>
      </c>
      <c r="H530" s="84">
        <f>'Chart 16'!X38</f>
        <v>0</v>
      </c>
      <c r="I530" s="84">
        <f>'Chart 16'!Y38</f>
        <v>0</v>
      </c>
      <c r="J530" s="84">
        <f>'Chart 16'!Z38</f>
        <v>0</v>
      </c>
      <c r="K530" s="2" cm="1">
        <f t="array" aca="1" ref="K530" ca="1">IF(B530=0,0,INDIRECT("MRN_"&amp;A530))</f>
        <v>0</v>
      </c>
      <c r="L530" s="2">
        <f t="shared" si="235"/>
        <v>0</v>
      </c>
      <c r="M530" s="2" t="str">
        <f t="shared" si="236"/>
        <v>No</v>
      </c>
      <c r="N530" s="2" t="str">
        <f t="shared" si="237"/>
        <v>No</v>
      </c>
      <c r="O530" s="2" t="str" cm="1">
        <f t="array" aca="1" ref="O530" ca="1">IF(OR(INDIRECT("MRN_"&amp;A530)="N/A",B530=0),"No","Yes")</f>
        <v>No</v>
      </c>
    </row>
    <row r="531" spans="1:15" x14ac:dyDescent="0.25">
      <c r="A531" s="22">
        <v>17</v>
      </c>
      <c r="B531" s="84">
        <f>'Chart 17'!R9</f>
        <v>0</v>
      </c>
      <c r="C531" s="84">
        <f>'Chart 17'!S9</f>
        <v>0</v>
      </c>
      <c r="D531" s="84">
        <f>'Chart 17'!T9</f>
        <v>0</v>
      </c>
      <c r="E531" s="84">
        <f>'Chart 17'!U9</f>
        <v>0</v>
      </c>
      <c r="F531" s="85">
        <f>'Chart 17'!V9</f>
        <v>0</v>
      </c>
      <c r="G531" s="117">
        <f>'Chart 17'!W9</f>
        <v>0</v>
      </c>
      <c r="H531" s="84">
        <f>'Chart 17'!X9</f>
        <v>0</v>
      </c>
      <c r="I531" s="84">
        <f>'Chart 17'!Y9</f>
        <v>0</v>
      </c>
      <c r="J531" s="84">
        <f>'Chart 17'!Z9</f>
        <v>0</v>
      </c>
      <c r="K531" s="2" cm="1">
        <f t="array" aca="1" ref="K531" ca="1">IF(B531=0,0,INDIRECT("MRN_"&amp;A531))</f>
        <v>0</v>
      </c>
      <c r="L531" s="2">
        <f t="shared" si="232"/>
        <v>0</v>
      </c>
      <c r="M531" s="2" t="str">
        <f t="shared" si="233"/>
        <v>No</v>
      </c>
      <c r="N531" s="2" t="str">
        <f t="shared" si="234"/>
        <v>No</v>
      </c>
      <c r="O531" s="2" t="str" cm="1">
        <f t="array" aca="1" ref="O531" ca="1">IF(OR(INDIRECT("MRN_"&amp;A531)="N/A",B531=0),"No","Yes")</f>
        <v>No</v>
      </c>
    </row>
    <row r="532" spans="1:15" x14ac:dyDescent="0.25">
      <c r="A532" s="22">
        <v>17</v>
      </c>
      <c r="B532" s="84">
        <f>'Chart 17'!R10</f>
        <v>0</v>
      </c>
      <c r="C532" s="84">
        <f>'Chart 17'!S10</f>
        <v>0</v>
      </c>
      <c r="D532" s="84">
        <f>'Chart 17'!T10</f>
        <v>0</v>
      </c>
      <c r="E532" s="84">
        <f>'Chart 17'!U10</f>
        <v>0</v>
      </c>
      <c r="F532" s="85">
        <f>'Chart 17'!V10</f>
        <v>0</v>
      </c>
      <c r="G532" s="117">
        <f>'Chart 17'!W10</f>
        <v>0</v>
      </c>
      <c r="H532" s="84">
        <f>'Chart 17'!X10</f>
        <v>0</v>
      </c>
      <c r="I532" s="84">
        <f>'Chart 17'!Y10</f>
        <v>0</v>
      </c>
      <c r="J532" s="84">
        <f>'Chart 17'!Z10</f>
        <v>0</v>
      </c>
      <c r="K532" s="2" cm="1">
        <f t="array" aca="1" ref="K532" ca="1">IF(B532=0,0,INDIRECT("MRN_"&amp;A532))</f>
        <v>0</v>
      </c>
      <c r="L532" s="2">
        <f t="shared" ref="L532:L560" si="238">IF(B532=0,0,"Client_"&amp;A532)</f>
        <v>0</v>
      </c>
      <c r="M532" s="2" t="str">
        <f t="shared" ref="M532:M560" si="239">IF(I532=0,"No","Yes")</f>
        <v>No</v>
      </c>
      <c r="N532" s="2" t="str">
        <f t="shared" ref="N532:N560" si="240">IF(H532=0,"No","Yes")</f>
        <v>No</v>
      </c>
      <c r="O532" s="2" t="str" cm="1">
        <f t="array" aca="1" ref="O532" ca="1">IF(OR(INDIRECT("MRN_"&amp;A532)="N/A",B532=0),"No","Yes")</f>
        <v>No</v>
      </c>
    </row>
    <row r="533" spans="1:15" x14ac:dyDescent="0.25">
      <c r="A533" s="22">
        <v>17</v>
      </c>
      <c r="B533" s="84">
        <f>'Chart 17'!R11</f>
        <v>0</v>
      </c>
      <c r="C533" s="84">
        <f>'Chart 17'!S11</f>
        <v>0</v>
      </c>
      <c r="D533" s="84">
        <f>'Chart 17'!T11</f>
        <v>0</v>
      </c>
      <c r="E533" s="84">
        <f>'Chart 17'!U11</f>
        <v>0</v>
      </c>
      <c r="F533" s="85">
        <f>'Chart 17'!V11</f>
        <v>0</v>
      </c>
      <c r="G533" s="117">
        <f>'Chart 17'!W11</f>
        <v>0</v>
      </c>
      <c r="H533" s="84">
        <f>'Chart 17'!X11</f>
        <v>0</v>
      </c>
      <c r="I533" s="84">
        <f>'Chart 17'!Y11</f>
        <v>0</v>
      </c>
      <c r="J533" s="84">
        <f>'Chart 17'!Z11</f>
        <v>0</v>
      </c>
      <c r="K533" s="2" cm="1">
        <f t="array" aca="1" ref="K533" ca="1">IF(B533=0,0,INDIRECT("MRN_"&amp;A533))</f>
        <v>0</v>
      </c>
      <c r="L533" s="2">
        <f t="shared" si="238"/>
        <v>0</v>
      </c>
      <c r="M533" s="2" t="str">
        <f t="shared" si="239"/>
        <v>No</v>
      </c>
      <c r="N533" s="2" t="str">
        <f t="shared" si="240"/>
        <v>No</v>
      </c>
      <c r="O533" s="2" t="str" cm="1">
        <f t="array" aca="1" ref="O533" ca="1">IF(OR(INDIRECT("MRN_"&amp;A533)="N/A",B533=0),"No","Yes")</f>
        <v>No</v>
      </c>
    </row>
    <row r="534" spans="1:15" x14ac:dyDescent="0.25">
      <c r="A534" s="22">
        <v>17</v>
      </c>
      <c r="B534" s="84">
        <f>'Chart 17'!R12</f>
        <v>0</v>
      </c>
      <c r="C534" s="84">
        <f>'Chart 17'!S12</f>
        <v>0</v>
      </c>
      <c r="D534" s="84">
        <f>'Chart 17'!T12</f>
        <v>0</v>
      </c>
      <c r="E534" s="84">
        <f>'Chart 17'!U12</f>
        <v>0</v>
      </c>
      <c r="F534" s="85">
        <f>'Chart 17'!V12</f>
        <v>0</v>
      </c>
      <c r="G534" s="117">
        <f>'Chart 17'!W12</f>
        <v>0</v>
      </c>
      <c r="H534" s="84">
        <f>'Chart 17'!X12</f>
        <v>0</v>
      </c>
      <c r="I534" s="84">
        <f>'Chart 17'!Y12</f>
        <v>0</v>
      </c>
      <c r="J534" s="84">
        <f>'Chart 17'!Z12</f>
        <v>0</v>
      </c>
      <c r="K534" s="2" cm="1">
        <f t="array" aca="1" ref="K534" ca="1">IF(B534=0,0,INDIRECT("MRN_"&amp;A534))</f>
        <v>0</v>
      </c>
      <c r="L534" s="2">
        <f t="shared" si="238"/>
        <v>0</v>
      </c>
      <c r="M534" s="2" t="str">
        <f t="shared" si="239"/>
        <v>No</v>
      </c>
      <c r="N534" s="2" t="str">
        <f t="shared" si="240"/>
        <v>No</v>
      </c>
      <c r="O534" s="2" t="str" cm="1">
        <f t="array" aca="1" ref="O534" ca="1">IF(OR(INDIRECT("MRN_"&amp;A534)="N/A",B534=0),"No","Yes")</f>
        <v>No</v>
      </c>
    </row>
    <row r="535" spans="1:15" x14ac:dyDescent="0.25">
      <c r="A535" s="22">
        <v>17</v>
      </c>
      <c r="B535" s="84">
        <f>'Chart 17'!R13</f>
        <v>0</v>
      </c>
      <c r="C535" s="84">
        <f>'Chart 17'!S13</f>
        <v>0</v>
      </c>
      <c r="D535" s="84">
        <f>'Chart 17'!T13</f>
        <v>0</v>
      </c>
      <c r="E535" s="84">
        <f>'Chart 17'!U13</f>
        <v>0</v>
      </c>
      <c r="F535" s="85">
        <f>'Chart 17'!V13</f>
        <v>0</v>
      </c>
      <c r="G535" s="117">
        <f>'Chart 17'!W13</f>
        <v>0</v>
      </c>
      <c r="H535" s="84">
        <f>'Chart 17'!X13</f>
        <v>0</v>
      </c>
      <c r="I535" s="84">
        <f>'Chart 17'!Y13</f>
        <v>0</v>
      </c>
      <c r="J535" s="84">
        <f>'Chart 17'!Z13</f>
        <v>0</v>
      </c>
      <c r="K535" s="2" cm="1">
        <f t="array" aca="1" ref="K535" ca="1">IF(B535=0,0,INDIRECT("MRN_"&amp;A535))</f>
        <v>0</v>
      </c>
      <c r="L535" s="2">
        <f t="shared" si="238"/>
        <v>0</v>
      </c>
      <c r="M535" s="2" t="str">
        <f t="shared" si="239"/>
        <v>No</v>
      </c>
      <c r="N535" s="2" t="str">
        <f t="shared" si="240"/>
        <v>No</v>
      </c>
      <c r="O535" s="2" t="str" cm="1">
        <f t="array" aca="1" ref="O535" ca="1">IF(OR(INDIRECT("MRN_"&amp;A535)="N/A",B535=0),"No","Yes")</f>
        <v>No</v>
      </c>
    </row>
    <row r="536" spans="1:15" x14ac:dyDescent="0.25">
      <c r="A536" s="22">
        <v>17</v>
      </c>
      <c r="B536" s="84">
        <f>'Chart 17'!R14</f>
        <v>0</v>
      </c>
      <c r="C536" s="84">
        <f>'Chart 17'!S14</f>
        <v>0</v>
      </c>
      <c r="D536" s="84">
        <f>'Chart 17'!T14</f>
        <v>0</v>
      </c>
      <c r="E536" s="84">
        <f>'Chart 17'!U14</f>
        <v>0</v>
      </c>
      <c r="F536" s="85">
        <f>'Chart 17'!V14</f>
        <v>0</v>
      </c>
      <c r="G536" s="117">
        <f>'Chart 17'!W14</f>
        <v>0</v>
      </c>
      <c r="H536" s="84">
        <f>'Chart 17'!X14</f>
        <v>0</v>
      </c>
      <c r="I536" s="84">
        <f>'Chart 17'!Y14</f>
        <v>0</v>
      </c>
      <c r="J536" s="84">
        <f>'Chart 17'!Z14</f>
        <v>0</v>
      </c>
      <c r="K536" s="2" cm="1">
        <f t="array" aca="1" ref="K536" ca="1">IF(B536=0,0,INDIRECT("MRN_"&amp;A536))</f>
        <v>0</v>
      </c>
      <c r="L536" s="2">
        <f t="shared" si="238"/>
        <v>0</v>
      </c>
      <c r="M536" s="2" t="str">
        <f t="shared" si="239"/>
        <v>No</v>
      </c>
      <c r="N536" s="2" t="str">
        <f t="shared" si="240"/>
        <v>No</v>
      </c>
      <c r="O536" s="2" t="str" cm="1">
        <f t="array" aca="1" ref="O536" ca="1">IF(OR(INDIRECT("MRN_"&amp;A536)="N/A",B536=0),"No","Yes")</f>
        <v>No</v>
      </c>
    </row>
    <row r="537" spans="1:15" x14ac:dyDescent="0.25">
      <c r="A537" s="22">
        <v>17</v>
      </c>
      <c r="B537" s="84">
        <f>'Chart 17'!R15</f>
        <v>0</v>
      </c>
      <c r="C537" s="84">
        <f>'Chart 17'!S15</f>
        <v>0</v>
      </c>
      <c r="D537" s="84">
        <f>'Chart 17'!T15</f>
        <v>0</v>
      </c>
      <c r="E537" s="84">
        <f>'Chart 17'!U15</f>
        <v>0</v>
      </c>
      <c r="F537" s="85">
        <f>'Chart 17'!V15</f>
        <v>0</v>
      </c>
      <c r="G537" s="117">
        <f>'Chart 17'!W15</f>
        <v>0</v>
      </c>
      <c r="H537" s="84">
        <f>'Chart 17'!X15</f>
        <v>0</v>
      </c>
      <c r="I537" s="84">
        <f>'Chart 17'!Y15</f>
        <v>0</v>
      </c>
      <c r="J537" s="84">
        <f>'Chart 17'!Z15</f>
        <v>0</v>
      </c>
      <c r="K537" s="2" cm="1">
        <f t="array" aca="1" ref="K537" ca="1">IF(B537=0,0,INDIRECT("MRN_"&amp;A537))</f>
        <v>0</v>
      </c>
      <c r="L537" s="2">
        <f t="shared" si="238"/>
        <v>0</v>
      </c>
      <c r="M537" s="2" t="str">
        <f t="shared" si="239"/>
        <v>No</v>
      </c>
      <c r="N537" s="2" t="str">
        <f t="shared" si="240"/>
        <v>No</v>
      </c>
      <c r="O537" s="2" t="str" cm="1">
        <f t="array" aca="1" ref="O537" ca="1">IF(OR(INDIRECT("MRN_"&amp;A537)="N/A",B537=0),"No","Yes")</f>
        <v>No</v>
      </c>
    </row>
    <row r="538" spans="1:15" x14ac:dyDescent="0.25">
      <c r="A538" s="22">
        <v>17</v>
      </c>
      <c r="B538" s="84">
        <f>'Chart 17'!R16</f>
        <v>0</v>
      </c>
      <c r="C538" s="84">
        <f>'Chart 17'!S16</f>
        <v>0</v>
      </c>
      <c r="D538" s="84">
        <f>'Chart 17'!T16</f>
        <v>0</v>
      </c>
      <c r="E538" s="84">
        <f>'Chart 17'!U16</f>
        <v>0</v>
      </c>
      <c r="F538" s="85">
        <f>'Chart 17'!V16</f>
        <v>0</v>
      </c>
      <c r="G538" s="117">
        <f>'Chart 17'!W16</f>
        <v>0</v>
      </c>
      <c r="H538" s="84">
        <f>'Chart 17'!X16</f>
        <v>0</v>
      </c>
      <c r="I538" s="84">
        <f>'Chart 17'!Y16</f>
        <v>0</v>
      </c>
      <c r="J538" s="84">
        <f>'Chart 17'!Z16</f>
        <v>0</v>
      </c>
      <c r="K538" s="2" cm="1">
        <f t="array" aca="1" ref="K538" ca="1">IF(B538=0,0,INDIRECT("MRN_"&amp;A538))</f>
        <v>0</v>
      </c>
      <c r="L538" s="2">
        <f t="shared" si="238"/>
        <v>0</v>
      </c>
      <c r="M538" s="2" t="str">
        <f t="shared" si="239"/>
        <v>No</v>
      </c>
      <c r="N538" s="2" t="str">
        <f t="shared" si="240"/>
        <v>No</v>
      </c>
      <c r="O538" s="2" t="str" cm="1">
        <f t="array" aca="1" ref="O538" ca="1">IF(OR(INDIRECT("MRN_"&amp;A538)="N/A",B538=0),"No","Yes")</f>
        <v>No</v>
      </c>
    </row>
    <row r="539" spans="1:15" x14ac:dyDescent="0.25">
      <c r="A539" s="22">
        <v>17</v>
      </c>
      <c r="B539" s="84">
        <f>'Chart 17'!R17</f>
        <v>0</v>
      </c>
      <c r="C539" s="84">
        <f>'Chart 17'!S17</f>
        <v>0</v>
      </c>
      <c r="D539" s="84">
        <f>'Chart 17'!T17</f>
        <v>0</v>
      </c>
      <c r="E539" s="84">
        <f>'Chart 17'!U17</f>
        <v>0</v>
      </c>
      <c r="F539" s="85">
        <f>'Chart 17'!V17</f>
        <v>0</v>
      </c>
      <c r="G539" s="117">
        <f>'Chart 17'!W17</f>
        <v>0</v>
      </c>
      <c r="H539" s="84">
        <f>'Chart 17'!X17</f>
        <v>0</v>
      </c>
      <c r="I539" s="84">
        <f>'Chart 17'!Y17</f>
        <v>0</v>
      </c>
      <c r="J539" s="84">
        <f>'Chart 17'!Z17</f>
        <v>0</v>
      </c>
      <c r="K539" s="2" cm="1">
        <f t="array" aca="1" ref="K539" ca="1">IF(B539=0,0,INDIRECT("MRN_"&amp;A539))</f>
        <v>0</v>
      </c>
      <c r="L539" s="2">
        <f t="shared" si="238"/>
        <v>0</v>
      </c>
      <c r="M539" s="2" t="str">
        <f t="shared" si="239"/>
        <v>No</v>
      </c>
      <c r="N539" s="2" t="str">
        <f t="shared" si="240"/>
        <v>No</v>
      </c>
      <c r="O539" s="2" t="str" cm="1">
        <f t="array" aca="1" ref="O539" ca="1">IF(OR(INDIRECT("MRN_"&amp;A539)="N/A",B539=0),"No","Yes")</f>
        <v>No</v>
      </c>
    </row>
    <row r="540" spans="1:15" x14ac:dyDescent="0.25">
      <c r="A540" s="22">
        <v>17</v>
      </c>
      <c r="B540" s="84">
        <f>'Chart 17'!R18</f>
        <v>0</v>
      </c>
      <c r="C540" s="84">
        <f>'Chart 17'!S18</f>
        <v>0</v>
      </c>
      <c r="D540" s="84">
        <f>'Chart 17'!T18</f>
        <v>0</v>
      </c>
      <c r="E540" s="84">
        <f>'Chart 17'!U18</f>
        <v>0</v>
      </c>
      <c r="F540" s="85">
        <f>'Chart 17'!V18</f>
        <v>0</v>
      </c>
      <c r="G540" s="117">
        <f>'Chart 17'!W18</f>
        <v>0</v>
      </c>
      <c r="H540" s="84">
        <f>'Chart 17'!X18</f>
        <v>0</v>
      </c>
      <c r="I540" s="84">
        <f>'Chart 17'!Y18</f>
        <v>0</v>
      </c>
      <c r="J540" s="84">
        <f>'Chart 17'!Z18</f>
        <v>0</v>
      </c>
      <c r="K540" s="2" cm="1">
        <f t="array" aca="1" ref="K540" ca="1">IF(B540=0,0,INDIRECT("MRN_"&amp;A540))</f>
        <v>0</v>
      </c>
      <c r="L540" s="2">
        <f t="shared" si="238"/>
        <v>0</v>
      </c>
      <c r="M540" s="2" t="str">
        <f t="shared" si="239"/>
        <v>No</v>
      </c>
      <c r="N540" s="2" t="str">
        <f t="shared" si="240"/>
        <v>No</v>
      </c>
      <c r="O540" s="2" t="str" cm="1">
        <f t="array" aca="1" ref="O540" ca="1">IF(OR(INDIRECT("MRN_"&amp;A540)="N/A",B540=0),"No","Yes")</f>
        <v>No</v>
      </c>
    </row>
    <row r="541" spans="1:15" x14ac:dyDescent="0.25">
      <c r="A541" s="22">
        <v>17</v>
      </c>
      <c r="B541" s="84">
        <f>'Chart 17'!R19</f>
        <v>0</v>
      </c>
      <c r="C541" s="84">
        <f>'Chart 17'!S19</f>
        <v>0</v>
      </c>
      <c r="D541" s="84">
        <f>'Chart 17'!T19</f>
        <v>0</v>
      </c>
      <c r="E541" s="84">
        <f>'Chart 17'!U19</f>
        <v>0</v>
      </c>
      <c r="F541" s="85">
        <f>'Chart 17'!V19</f>
        <v>0</v>
      </c>
      <c r="G541" s="117">
        <f>'Chart 17'!W19</f>
        <v>0</v>
      </c>
      <c r="H541" s="84">
        <f>'Chart 17'!X19</f>
        <v>0</v>
      </c>
      <c r="I541" s="84">
        <f>'Chart 17'!Y19</f>
        <v>0</v>
      </c>
      <c r="J541" s="84">
        <f>'Chart 17'!Z19</f>
        <v>0</v>
      </c>
      <c r="K541" s="2" cm="1">
        <f t="array" aca="1" ref="K541" ca="1">IF(B541=0,0,INDIRECT("MRN_"&amp;A541))</f>
        <v>0</v>
      </c>
      <c r="L541" s="2">
        <f t="shared" si="238"/>
        <v>0</v>
      </c>
      <c r="M541" s="2" t="str">
        <f t="shared" si="239"/>
        <v>No</v>
      </c>
      <c r="N541" s="2" t="str">
        <f t="shared" si="240"/>
        <v>No</v>
      </c>
      <c r="O541" s="2" t="str" cm="1">
        <f t="array" aca="1" ref="O541" ca="1">IF(OR(INDIRECT("MRN_"&amp;A541)="N/A",B541=0),"No","Yes")</f>
        <v>No</v>
      </c>
    </row>
    <row r="542" spans="1:15" x14ac:dyDescent="0.25">
      <c r="A542" s="22">
        <v>17</v>
      </c>
      <c r="B542" s="84">
        <f>'Chart 17'!R20</f>
        <v>0</v>
      </c>
      <c r="C542" s="84">
        <f>'Chart 17'!S20</f>
        <v>0</v>
      </c>
      <c r="D542" s="84">
        <f>'Chart 17'!T20</f>
        <v>0</v>
      </c>
      <c r="E542" s="84">
        <f>'Chart 17'!U20</f>
        <v>0</v>
      </c>
      <c r="F542" s="85">
        <f>'Chart 17'!V20</f>
        <v>0</v>
      </c>
      <c r="G542" s="117">
        <f>'Chart 17'!W20</f>
        <v>0</v>
      </c>
      <c r="H542" s="84">
        <f>'Chart 17'!X20</f>
        <v>0</v>
      </c>
      <c r="I542" s="84">
        <f>'Chart 17'!Y20</f>
        <v>0</v>
      </c>
      <c r="J542" s="84">
        <f>'Chart 17'!Z20</f>
        <v>0</v>
      </c>
      <c r="K542" s="2" cm="1">
        <f t="array" aca="1" ref="K542" ca="1">IF(B542=0,0,INDIRECT("MRN_"&amp;A542))</f>
        <v>0</v>
      </c>
      <c r="L542" s="2">
        <f t="shared" si="238"/>
        <v>0</v>
      </c>
      <c r="M542" s="2" t="str">
        <f t="shared" si="239"/>
        <v>No</v>
      </c>
      <c r="N542" s="2" t="str">
        <f t="shared" si="240"/>
        <v>No</v>
      </c>
      <c r="O542" s="2" t="str" cm="1">
        <f t="array" aca="1" ref="O542" ca="1">IF(OR(INDIRECT("MRN_"&amp;A542)="N/A",B542=0),"No","Yes")</f>
        <v>No</v>
      </c>
    </row>
    <row r="543" spans="1:15" x14ac:dyDescent="0.25">
      <c r="A543" s="22">
        <v>17</v>
      </c>
      <c r="B543" s="84">
        <f>'Chart 17'!R21</f>
        <v>0</v>
      </c>
      <c r="C543" s="84">
        <f>'Chart 17'!S21</f>
        <v>0</v>
      </c>
      <c r="D543" s="84">
        <f>'Chart 17'!T21</f>
        <v>0</v>
      </c>
      <c r="E543" s="84">
        <f>'Chart 17'!U21</f>
        <v>0</v>
      </c>
      <c r="F543" s="85">
        <f>'Chart 17'!V21</f>
        <v>0</v>
      </c>
      <c r="G543" s="117">
        <f>'Chart 17'!W21</f>
        <v>0</v>
      </c>
      <c r="H543" s="84">
        <f>'Chart 17'!X21</f>
        <v>0</v>
      </c>
      <c r="I543" s="84">
        <f>'Chart 17'!Y21</f>
        <v>0</v>
      </c>
      <c r="J543" s="84">
        <f>'Chart 17'!Z21</f>
        <v>0</v>
      </c>
      <c r="K543" s="2" cm="1">
        <f t="array" aca="1" ref="K543" ca="1">IF(B543=0,0,INDIRECT("MRN_"&amp;A543))</f>
        <v>0</v>
      </c>
      <c r="L543" s="2">
        <f t="shared" si="238"/>
        <v>0</v>
      </c>
      <c r="M543" s="2" t="str">
        <f t="shared" si="239"/>
        <v>No</v>
      </c>
      <c r="N543" s="2" t="str">
        <f t="shared" si="240"/>
        <v>No</v>
      </c>
      <c r="O543" s="2" t="str" cm="1">
        <f t="array" aca="1" ref="O543" ca="1">IF(OR(INDIRECT("MRN_"&amp;A543)="N/A",B543=0),"No","Yes")</f>
        <v>No</v>
      </c>
    </row>
    <row r="544" spans="1:15" x14ac:dyDescent="0.25">
      <c r="A544" s="22">
        <v>17</v>
      </c>
      <c r="B544" s="84">
        <f>'Chart 17'!R22</f>
        <v>0</v>
      </c>
      <c r="C544" s="84">
        <f>'Chart 17'!S22</f>
        <v>0</v>
      </c>
      <c r="D544" s="84">
        <f>'Chart 17'!T22</f>
        <v>0</v>
      </c>
      <c r="E544" s="84">
        <f>'Chart 17'!U22</f>
        <v>0</v>
      </c>
      <c r="F544" s="85">
        <f>'Chart 17'!V22</f>
        <v>0</v>
      </c>
      <c r="G544" s="117">
        <f>'Chart 17'!W22</f>
        <v>0</v>
      </c>
      <c r="H544" s="84">
        <f>'Chart 17'!X22</f>
        <v>0</v>
      </c>
      <c r="I544" s="84">
        <f>'Chart 17'!Y22</f>
        <v>0</v>
      </c>
      <c r="J544" s="84">
        <f>'Chart 17'!Z22</f>
        <v>0</v>
      </c>
      <c r="K544" s="2" cm="1">
        <f t="array" aca="1" ref="K544" ca="1">IF(B544=0,0,INDIRECT("MRN_"&amp;A544))</f>
        <v>0</v>
      </c>
      <c r="L544" s="2">
        <f t="shared" si="238"/>
        <v>0</v>
      </c>
      <c r="M544" s="2" t="str">
        <f t="shared" si="239"/>
        <v>No</v>
      </c>
      <c r="N544" s="2" t="str">
        <f t="shared" si="240"/>
        <v>No</v>
      </c>
      <c r="O544" s="2" t="str" cm="1">
        <f t="array" aca="1" ref="O544" ca="1">IF(OR(INDIRECT("MRN_"&amp;A544)="N/A",B544=0),"No","Yes")</f>
        <v>No</v>
      </c>
    </row>
    <row r="545" spans="1:15" x14ac:dyDescent="0.25">
      <c r="A545" s="22">
        <v>17</v>
      </c>
      <c r="B545" s="84">
        <f>'Chart 17'!R23</f>
        <v>0</v>
      </c>
      <c r="C545" s="84">
        <f>'Chart 17'!S23</f>
        <v>0</v>
      </c>
      <c r="D545" s="84">
        <f>'Chart 17'!T23</f>
        <v>0</v>
      </c>
      <c r="E545" s="84">
        <f>'Chart 17'!U23</f>
        <v>0</v>
      </c>
      <c r="F545" s="85">
        <f>'Chart 17'!V23</f>
        <v>0</v>
      </c>
      <c r="G545" s="117">
        <f>'Chart 17'!W23</f>
        <v>0</v>
      </c>
      <c r="H545" s="84">
        <f>'Chart 17'!X23</f>
        <v>0</v>
      </c>
      <c r="I545" s="84">
        <f>'Chart 17'!Y23</f>
        <v>0</v>
      </c>
      <c r="J545" s="84">
        <f>'Chart 17'!Z23</f>
        <v>0</v>
      </c>
      <c r="K545" s="2" cm="1">
        <f t="array" aca="1" ref="K545" ca="1">IF(B545=0,0,INDIRECT("MRN_"&amp;A545))</f>
        <v>0</v>
      </c>
      <c r="L545" s="2">
        <f t="shared" si="238"/>
        <v>0</v>
      </c>
      <c r="M545" s="2" t="str">
        <f t="shared" si="239"/>
        <v>No</v>
      </c>
      <c r="N545" s="2" t="str">
        <f t="shared" si="240"/>
        <v>No</v>
      </c>
      <c r="O545" s="2" t="str" cm="1">
        <f t="array" aca="1" ref="O545" ca="1">IF(OR(INDIRECT("MRN_"&amp;A545)="N/A",B545=0),"No","Yes")</f>
        <v>No</v>
      </c>
    </row>
    <row r="546" spans="1:15" x14ac:dyDescent="0.25">
      <c r="A546" s="22">
        <v>17</v>
      </c>
      <c r="B546" s="84">
        <f>'Chart 17'!R24</f>
        <v>0</v>
      </c>
      <c r="C546" s="84">
        <f>'Chart 17'!S24</f>
        <v>0</v>
      </c>
      <c r="D546" s="84">
        <f>'Chart 17'!T24</f>
        <v>0</v>
      </c>
      <c r="E546" s="84">
        <f>'Chart 17'!U24</f>
        <v>0</v>
      </c>
      <c r="F546" s="85">
        <f>'Chart 17'!V24</f>
        <v>0</v>
      </c>
      <c r="G546" s="117">
        <f>'Chart 17'!W24</f>
        <v>0</v>
      </c>
      <c r="H546" s="84">
        <f>'Chart 17'!X24</f>
        <v>0</v>
      </c>
      <c r="I546" s="84">
        <f>'Chart 17'!Y24</f>
        <v>0</v>
      </c>
      <c r="J546" s="84">
        <f>'Chart 17'!Z24</f>
        <v>0</v>
      </c>
      <c r="K546" s="2" cm="1">
        <f t="array" aca="1" ref="K546" ca="1">IF(B546=0,0,INDIRECT("MRN_"&amp;A546))</f>
        <v>0</v>
      </c>
      <c r="L546" s="2">
        <f t="shared" si="238"/>
        <v>0</v>
      </c>
      <c r="M546" s="2" t="str">
        <f t="shared" si="239"/>
        <v>No</v>
      </c>
      <c r="N546" s="2" t="str">
        <f t="shared" si="240"/>
        <v>No</v>
      </c>
      <c r="O546" s="2" t="str" cm="1">
        <f t="array" aca="1" ref="O546" ca="1">IF(OR(INDIRECT("MRN_"&amp;A546)="N/A",B546=0),"No","Yes")</f>
        <v>No</v>
      </c>
    </row>
    <row r="547" spans="1:15" x14ac:dyDescent="0.25">
      <c r="A547" s="22">
        <v>17</v>
      </c>
      <c r="B547" s="84">
        <f>'Chart 17'!R25</f>
        <v>0</v>
      </c>
      <c r="C547" s="84">
        <f>'Chart 17'!S25</f>
        <v>0</v>
      </c>
      <c r="D547" s="84">
        <f>'Chart 17'!T25</f>
        <v>0</v>
      </c>
      <c r="E547" s="84">
        <f>'Chart 17'!U25</f>
        <v>0</v>
      </c>
      <c r="F547" s="85">
        <f>'Chart 17'!V25</f>
        <v>0</v>
      </c>
      <c r="G547" s="117">
        <f>'Chart 17'!W25</f>
        <v>0</v>
      </c>
      <c r="H547" s="84">
        <f>'Chart 17'!X25</f>
        <v>0</v>
      </c>
      <c r="I547" s="84">
        <f>'Chart 17'!Y25</f>
        <v>0</v>
      </c>
      <c r="J547" s="84">
        <f>'Chart 17'!Z25</f>
        <v>0</v>
      </c>
      <c r="K547" s="2" cm="1">
        <f t="array" aca="1" ref="K547" ca="1">IF(B547=0,0,INDIRECT("MRN_"&amp;A547))</f>
        <v>0</v>
      </c>
      <c r="L547" s="2">
        <f t="shared" si="238"/>
        <v>0</v>
      </c>
      <c r="M547" s="2" t="str">
        <f t="shared" si="239"/>
        <v>No</v>
      </c>
      <c r="N547" s="2" t="str">
        <f t="shared" si="240"/>
        <v>No</v>
      </c>
      <c r="O547" s="2" t="str" cm="1">
        <f t="array" aca="1" ref="O547" ca="1">IF(OR(INDIRECT("MRN_"&amp;A547)="N/A",B547=0),"No","Yes")</f>
        <v>No</v>
      </c>
    </row>
    <row r="548" spans="1:15" x14ac:dyDescent="0.25">
      <c r="A548" s="22">
        <v>17</v>
      </c>
      <c r="B548" s="84">
        <f>'Chart 17'!R26</f>
        <v>0</v>
      </c>
      <c r="C548" s="84">
        <f>'Chart 17'!S26</f>
        <v>0</v>
      </c>
      <c r="D548" s="84">
        <f>'Chart 17'!T26</f>
        <v>0</v>
      </c>
      <c r="E548" s="84">
        <f>'Chart 17'!U26</f>
        <v>0</v>
      </c>
      <c r="F548" s="85">
        <f>'Chart 17'!V26</f>
        <v>0</v>
      </c>
      <c r="G548" s="117">
        <f>'Chart 17'!W26</f>
        <v>0</v>
      </c>
      <c r="H548" s="84">
        <f>'Chart 17'!X26</f>
        <v>0</v>
      </c>
      <c r="I548" s="84">
        <f>'Chart 17'!Y26</f>
        <v>0</v>
      </c>
      <c r="J548" s="84">
        <f>'Chart 17'!Z26</f>
        <v>0</v>
      </c>
      <c r="K548" s="2" cm="1">
        <f t="array" aca="1" ref="K548" ca="1">IF(B548=0,0,INDIRECT("MRN_"&amp;A548))</f>
        <v>0</v>
      </c>
      <c r="L548" s="2">
        <f t="shared" si="238"/>
        <v>0</v>
      </c>
      <c r="M548" s="2" t="str">
        <f t="shared" si="239"/>
        <v>No</v>
      </c>
      <c r="N548" s="2" t="str">
        <f t="shared" si="240"/>
        <v>No</v>
      </c>
      <c r="O548" s="2" t="str" cm="1">
        <f t="array" aca="1" ref="O548" ca="1">IF(OR(INDIRECT("MRN_"&amp;A548)="N/A",B548=0),"No","Yes")</f>
        <v>No</v>
      </c>
    </row>
    <row r="549" spans="1:15" x14ac:dyDescent="0.25">
      <c r="A549" s="22">
        <v>17</v>
      </c>
      <c r="B549" s="84">
        <f>'Chart 17'!R27</f>
        <v>0</v>
      </c>
      <c r="C549" s="84">
        <f>'Chart 17'!S27</f>
        <v>0</v>
      </c>
      <c r="D549" s="84">
        <f>'Chart 17'!T27</f>
        <v>0</v>
      </c>
      <c r="E549" s="84">
        <f>'Chart 17'!U27</f>
        <v>0</v>
      </c>
      <c r="F549" s="85">
        <f>'Chart 17'!V27</f>
        <v>0</v>
      </c>
      <c r="G549" s="117">
        <f>'Chart 17'!W27</f>
        <v>0</v>
      </c>
      <c r="H549" s="84">
        <f>'Chart 17'!X27</f>
        <v>0</v>
      </c>
      <c r="I549" s="84">
        <f>'Chart 17'!Y27</f>
        <v>0</v>
      </c>
      <c r="J549" s="84">
        <f>'Chart 17'!Z27</f>
        <v>0</v>
      </c>
      <c r="K549" s="2" cm="1">
        <f t="array" aca="1" ref="K549" ca="1">IF(B549=0,0,INDIRECT("MRN_"&amp;A549))</f>
        <v>0</v>
      </c>
      <c r="L549" s="2">
        <f t="shared" si="238"/>
        <v>0</v>
      </c>
      <c r="M549" s="2" t="str">
        <f t="shared" si="239"/>
        <v>No</v>
      </c>
      <c r="N549" s="2" t="str">
        <f t="shared" si="240"/>
        <v>No</v>
      </c>
      <c r="O549" s="2" t="str" cm="1">
        <f t="array" aca="1" ref="O549" ca="1">IF(OR(INDIRECT("MRN_"&amp;A549)="N/A",B549=0),"No","Yes")</f>
        <v>No</v>
      </c>
    </row>
    <row r="550" spans="1:15" x14ac:dyDescent="0.25">
      <c r="A550" s="22">
        <v>17</v>
      </c>
      <c r="B550" s="84">
        <f>'Chart 17'!R28</f>
        <v>0</v>
      </c>
      <c r="C550" s="84">
        <f>'Chart 17'!S28</f>
        <v>0</v>
      </c>
      <c r="D550" s="84">
        <f>'Chart 17'!T28</f>
        <v>0</v>
      </c>
      <c r="E550" s="84">
        <f>'Chart 17'!U28</f>
        <v>0</v>
      </c>
      <c r="F550" s="85">
        <f>'Chart 17'!V28</f>
        <v>0</v>
      </c>
      <c r="G550" s="117">
        <f>'Chart 17'!W28</f>
        <v>0</v>
      </c>
      <c r="H550" s="84">
        <f>'Chart 17'!X28</f>
        <v>0</v>
      </c>
      <c r="I550" s="84">
        <f>'Chart 17'!Y28</f>
        <v>0</v>
      </c>
      <c r="J550" s="84">
        <f>'Chart 17'!Z28</f>
        <v>0</v>
      </c>
      <c r="K550" s="2" cm="1">
        <f t="array" aca="1" ref="K550" ca="1">IF(B550=0,0,INDIRECT("MRN_"&amp;A550))</f>
        <v>0</v>
      </c>
      <c r="L550" s="2">
        <f t="shared" si="238"/>
        <v>0</v>
      </c>
      <c r="M550" s="2" t="str">
        <f t="shared" si="239"/>
        <v>No</v>
      </c>
      <c r="N550" s="2" t="str">
        <f t="shared" si="240"/>
        <v>No</v>
      </c>
      <c r="O550" s="2" t="str" cm="1">
        <f t="array" aca="1" ref="O550" ca="1">IF(OR(INDIRECT("MRN_"&amp;A550)="N/A",B550=0),"No","Yes")</f>
        <v>No</v>
      </c>
    </row>
    <row r="551" spans="1:15" x14ac:dyDescent="0.25">
      <c r="A551" s="22">
        <v>17</v>
      </c>
      <c r="B551" s="84">
        <f>'Chart 17'!R29</f>
        <v>0</v>
      </c>
      <c r="C551" s="84">
        <f>'Chart 17'!S29</f>
        <v>0</v>
      </c>
      <c r="D551" s="84">
        <f>'Chart 17'!T29</f>
        <v>0</v>
      </c>
      <c r="E551" s="84">
        <f>'Chart 17'!U29</f>
        <v>0</v>
      </c>
      <c r="F551" s="85">
        <f>'Chart 17'!V29</f>
        <v>0</v>
      </c>
      <c r="G551" s="117">
        <f>'Chart 17'!W29</f>
        <v>0</v>
      </c>
      <c r="H551" s="84">
        <f>'Chart 17'!X29</f>
        <v>0</v>
      </c>
      <c r="I551" s="84">
        <f>'Chart 17'!Y29</f>
        <v>0</v>
      </c>
      <c r="J551" s="84">
        <f>'Chart 17'!Z29</f>
        <v>0</v>
      </c>
      <c r="K551" s="2" cm="1">
        <f t="array" aca="1" ref="K551" ca="1">IF(B551=0,0,INDIRECT("MRN_"&amp;A551))</f>
        <v>0</v>
      </c>
      <c r="L551" s="2">
        <f t="shared" si="238"/>
        <v>0</v>
      </c>
      <c r="M551" s="2" t="str">
        <f t="shared" si="239"/>
        <v>No</v>
      </c>
      <c r="N551" s="2" t="str">
        <f t="shared" si="240"/>
        <v>No</v>
      </c>
      <c r="O551" s="2" t="str" cm="1">
        <f t="array" aca="1" ref="O551" ca="1">IF(OR(INDIRECT("MRN_"&amp;A551)="N/A",B551=0),"No","Yes")</f>
        <v>No</v>
      </c>
    </row>
    <row r="552" spans="1:15" x14ac:dyDescent="0.25">
      <c r="A552" s="22">
        <v>17</v>
      </c>
      <c r="B552" s="84">
        <f>'Chart 17'!R30</f>
        <v>0</v>
      </c>
      <c r="C552" s="84">
        <f>'Chart 17'!S30</f>
        <v>0</v>
      </c>
      <c r="D552" s="84">
        <f>'Chart 17'!T30</f>
        <v>0</v>
      </c>
      <c r="E552" s="84">
        <f>'Chart 17'!U30</f>
        <v>0</v>
      </c>
      <c r="F552" s="85">
        <f>'Chart 17'!V30</f>
        <v>0</v>
      </c>
      <c r="G552" s="117">
        <f>'Chart 17'!W30</f>
        <v>0</v>
      </c>
      <c r="H552" s="84">
        <f>'Chart 17'!X30</f>
        <v>0</v>
      </c>
      <c r="I552" s="84">
        <f>'Chart 17'!Y30</f>
        <v>0</v>
      </c>
      <c r="J552" s="84">
        <f>'Chart 17'!Z30</f>
        <v>0</v>
      </c>
      <c r="K552" s="2" cm="1">
        <f t="array" aca="1" ref="K552" ca="1">IF(B552=0,0,INDIRECT("MRN_"&amp;A552))</f>
        <v>0</v>
      </c>
      <c r="L552" s="2">
        <f t="shared" si="238"/>
        <v>0</v>
      </c>
      <c r="M552" s="2" t="str">
        <f t="shared" si="239"/>
        <v>No</v>
      </c>
      <c r="N552" s="2" t="str">
        <f t="shared" si="240"/>
        <v>No</v>
      </c>
      <c r="O552" s="2" t="str" cm="1">
        <f t="array" aca="1" ref="O552" ca="1">IF(OR(INDIRECT("MRN_"&amp;A552)="N/A",B552=0),"No","Yes")</f>
        <v>No</v>
      </c>
    </row>
    <row r="553" spans="1:15" x14ac:dyDescent="0.25">
      <c r="A553" s="22">
        <v>17</v>
      </c>
      <c r="B553" s="84">
        <f>'Chart 17'!R31</f>
        <v>0</v>
      </c>
      <c r="C553" s="84">
        <f>'Chart 17'!S31</f>
        <v>0</v>
      </c>
      <c r="D553" s="84">
        <f>'Chart 17'!T31</f>
        <v>0</v>
      </c>
      <c r="E553" s="84">
        <f>'Chart 17'!U31</f>
        <v>0</v>
      </c>
      <c r="F553" s="85">
        <f>'Chart 17'!V31</f>
        <v>0</v>
      </c>
      <c r="G553" s="117">
        <f>'Chart 17'!W31</f>
        <v>0</v>
      </c>
      <c r="H553" s="84">
        <f>'Chart 17'!X31</f>
        <v>0</v>
      </c>
      <c r="I553" s="84">
        <f>'Chart 17'!Y31</f>
        <v>0</v>
      </c>
      <c r="J553" s="84">
        <f>'Chart 17'!Z31</f>
        <v>0</v>
      </c>
      <c r="K553" s="2" cm="1">
        <f t="array" aca="1" ref="K553" ca="1">IF(B553=0,0,INDIRECT("MRN_"&amp;A553))</f>
        <v>0</v>
      </c>
      <c r="L553" s="2">
        <f t="shared" si="238"/>
        <v>0</v>
      </c>
      <c r="M553" s="2" t="str">
        <f t="shared" si="239"/>
        <v>No</v>
      </c>
      <c r="N553" s="2" t="str">
        <f t="shared" si="240"/>
        <v>No</v>
      </c>
      <c r="O553" s="2" t="str" cm="1">
        <f t="array" aca="1" ref="O553" ca="1">IF(OR(INDIRECT("MRN_"&amp;A553)="N/A",B553=0),"No","Yes")</f>
        <v>No</v>
      </c>
    </row>
    <row r="554" spans="1:15" x14ac:dyDescent="0.25">
      <c r="A554" s="22">
        <v>17</v>
      </c>
      <c r="B554" s="84">
        <f>'Chart 17'!R32</f>
        <v>0</v>
      </c>
      <c r="C554" s="84">
        <f>'Chart 17'!S32</f>
        <v>0</v>
      </c>
      <c r="D554" s="84">
        <f>'Chart 17'!T32</f>
        <v>0</v>
      </c>
      <c r="E554" s="84">
        <f>'Chart 17'!U32</f>
        <v>0</v>
      </c>
      <c r="F554" s="85">
        <f>'Chart 17'!V32</f>
        <v>0</v>
      </c>
      <c r="G554" s="117">
        <f>'Chart 17'!W32</f>
        <v>0</v>
      </c>
      <c r="H554" s="84">
        <f>'Chart 17'!X32</f>
        <v>0</v>
      </c>
      <c r="I554" s="84">
        <f>'Chart 17'!Y32</f>
        <v>0</v>
      </c>
      <c r="J554" s="84">
        <f>'Chart 17'!Z32</f>
        <v>0</v>
      </c>
      <c r="K554" s="2" cm="1">
        <f t="array" aca="1" ref="K554" ca="1">IF(B554=0,0,INDIRECT("MRN_"&amp;A554))</f>
        <v>0</v>
      </c>
      <c r="L554" s="2">
        <f t="shared" si="238"/>
        <v>0</v>
      </c>
      <c r="M554" s="2" t="str">
        <f t="shared" si="239"/>
        <v>No</v>
      </c>
      <c r="N554" s="2" t="str">
        <f t="shared" si="240"/>
        <v>No</v>
      </c>
      <c r="O554" s="2" t="str" cm="1">
        <f t="array" aca="1" ref="O554" ca="1">IF(OR(INDIRECT("MRN_"&amp;A554)="N/A",B554=0),"No","Yes")</f>
        <v>No</v>
      </c>
    </row>
    <row r="555" spans="1:15" x14ac:dyDescent="0.25">
      <c r="A555" s="22">
        <v>17</v>
      </c>
      <c r="B555" s="84">
        <f>'Chart 17'!R33</f>
        <v>0</v>
      </c>
      <c r="C555" s="84">
        <f>'Chart 17'!S33</f>
        <v>0</v>
      </c>
      <c r="D555" s="84">
        <f>'Chart 17'!T33</f>
        <v>0</v>
      </c>
      <c r="E555" s="84">
        <f>'Chart 17'!U33</f>
        <v>0</v>
      </c>
      <c r="F555" s="85">
        <f>'Chart 17'!V33</f>
        <v>0</v>
      </c>
      <c r="G555" s="117">
        <f>'Chart 17'!W33</f>
        <v>0</v>
      </c>
      <c r="H555" s="84">
        <f>'Chart 17'!X33</f>
        <v>0</v>
      </c>
      <c r="I555" s="84">
        <f>'Chart 17'!Y33</f>
        <v>0</v>
      </c>
      <c r="J555" s="84">
        <f>'Chart 17'!Z33</f>
        <v>0</v>
      </c>
      <c r="K555" s="2" cm="1">
        <f t="array" aca="1" ref="K555" ca="1">IF(B555=0,0,INDIRECT("MRN_"&amp;A555))</f>
        <v>0</v>
      </c>
      <c r="L555" s="2">
        <f t="shared" si="238"/>
        <v>0</v>
      </c>
      <c r="M555" s="2" t="str">
        <f t="shared" si="239"/>
        <v>No</v>
      </c>
      <c r="N555" s="2" t="str">
        <f t="shared" si="240"/>
        <v>No</v>
      </c>
      <c r="O555" s="2" t="str" cm="1">
        <f t="array" aca="1" ref="O555" ca="1">IF(OR(INDIRECT("MRN_"&amp;A555)="N/A",B555=0),"No","Yes")</f>
        <v>No</v>
      </c>
    </row>
    <row r="556" spans="1:15" x14ac:dyDescent="0.25">
      <c r="A556" s="22">
        <v>17</v>
      </c>
      <c r="B556" s="84">
        <f>'Chart 17'!R34</f>
        <v>0</v>
      </c>
      <c r="C556" s="84">
        <f>'Chart 17'!S34</f>
        <v>0</v>
      </c>
      <c r="D556" s="84">
        <f>'Chart 17'!T34</f>
        <v>0</v>
      </c>
      <c r="E556" s="84">
        <f>'Chart 17'!U34</f>
        <v>0</v>
      </c>
      <c r="F556" s="85">
        <f>'Chart 17'!V34</f>
        <v>0</v>
      </c>
      <c r="G556" s="117">
        <f>'Chart 17'!W34</f>
        <v>0</v>
      </c>
      <c r="H556" s="84">
        <f>'Chart 17'!X34</f>
        <v>0</v>
      </c>
      <c r="I556" s="84">
        <f>'Chart 17'!Y34</f>
        <v>0</v>
      </c>
      <c r="J556" s="84">
        <f>'Chart 17'!Z34</f>
        <v>0</v>
      </c>
      <c r="K556" s="2" cm="1">
        <f t="array" aca="1" ref="K556" ca="1">IF(B556=0,0,INDIRECT("MRN_"&amp;A556))</f>
        <v>0</v>
      </c>
      <c r="L556" s="2">
        <f t="shared" si="238"/>
        <v>0</v>
      </c>
      <c r="M556" s="2" t="str">
        <f t="shared" si="239"/>
        <v>No</v>
      </c>
      <c r="N556" s="2" t="str">
        <f t="shared" si="240"/>
        <v>No</v>
      </c>
      <c r="O556" s="2" t="str" cm="1">
        <f t="array" aca="1" ref="O556" ca="1">IF(OR(INDIRECT("MRN_"&amp;A556)="N/A",B556=0),"No","Yes")</f>
        <v>No</v>
      </c>
    </row>
    <row r="557" spans="1:15" x14ac:dyDescent="0.25">
      <c r="A557" s="22">
        <v>17</v>
      </c>
      <c r="B557" s="84">
        <f>'Chart 17'!R35</f>
        <v>0</v>
      </c>
      <c r="C557" s="84">
        <f>'Chart 17'!S35</f>
        <v>0</v>
      </c>
      <c r="D557" s="84">
        <f>'Chart 17'!T35</f>
        <v>0</v>
      </c>
      <c r="E557" s="84">
        <f>'Chart 17'!U35</f>
        <v>0</v>
      </c>
      <c r="F557" s="85">
        <f>'Chart 17'!V35</f>
        <v>0</v>
      </c>
      <c r="G557" s="117">
        <f>'Chart 17'!W35</f>
        <v>0</v>
      </c>
      <c r="H557" s="84">
        <f>'Chart 17'!X35</f>
        <v>0</v>
      </c>
      <c r="I557" s="84">
        <f>'Chart 17'!Y35</f>
        <v>0</v>
      </c>
      <c r="J557" s="84">
        <f>'Chart 17'!Z35</f>
        <v>0</v>
      </c>
      <c r="K557" s="2" cm="1">
        <f t="array" aca="1" ref="K557" ca="1">IF(B557=0,0,INDIRECT("MRN_"&amp;A557))</f>
        <v>0</v>
      </c>
      <c r="L557" s="2">
        <f t="shared" si="238"/>
        <v>0</v>
      </c>
      <c r="M557" s="2" t="str">
        <f t="shared" si="239"/>
        <v>No</v>
      </c>
      <c r="N557" s="2" t="str">
        <f t="shared" si="240"/>
        <v>No</v>
      </c>
      <c r="O557" s="2" t="str" cm="1">
        <f t="array" aca="1" ref="O557" ca="1">IF(OR(INDIRECT("MRN_"&amp;A557)="N/A",B557=0),"No","Yes")</f>
        <v>No</v>
      </c>
    </row>
    <row r="558" spans="1:15" x14ac:dyDescent="0.25">
      <c r="A558" s="22">
        <v>17</v>
      </c>
      <c r="B558" s="84">
        <f>'Chart 17'!R36</f>
        <v>0</v>
      </c>
      <c r="C558" s="84">
        <f>'Chart 17'!S36</f>
        <v>0</v>
      </c>
      <c r="D558" s="84">
        <f>'Chart 17'!T36</f>
        <v>0</v>
      </c>
      <c r="E558" s="84">
        <f>'Chart 17'!U36</f>
        <v>0</v>
      </c>
      <c r="F558" s="85">
        <f>'Chart 17'!V36</f>
        <v>0</v>
      </c>
      <c r="G558" s="117">
        <f>'Chart 17'!W36</f>
        <v>0</v>
      </c>
      <c r="H558" s="84">
        <f>'Chart 17'!X36</f>
        <v>0</v>
      </c>
      <c r="I558" s="84">
        <f>'Chart 17'!Y36</f>
        <v>0</v>
      </c>
      <c r="J558" s="84">
        <f>'Chart 17'!Z36</f>
        <v>0</v>
      </c>
      <c r="K558" s="2" cm="1">
        <f t="array" aca="1" ref="K558" ca="1">IF(B558=0,0,INDIRECT("MRN_"&amp;A558))</f>
        <v>0</v>
      </c>
      <c r="L558" s="2">
        <f t="shared" si="238"/>
        <v>0</v>
      </c>
      <c r="M558" s="2" t="str">
        <f t="shared" si="239"/>
        <v>No</v>
      </c>
      <c r="N558" s="2" t="str">
        <f t="shared" si="240"/>
        <v>No</v>
      </c>
      <c r="O558" s="2" t="str" cm="1">
        <f t="array" aca="1" ref="O558" ca="1">IF(OR(INDIRECT("MRN_"&amp;A558)="N/A",B558=0),"No","Yes")</f>
        <v>No</v>
      </c>
    </row>
    <row r="559" spans="1:15" x14ac:dyDescent="0.25">
      <c r="A559" s="22">
        <v>17</v>
      </c>
      <c r="B559" s="84">
        <f>'Chart 17'!R37</f>
        <v>0</v>
      </c>
      <c r="C559" s="84">
        <f>'Chart 17'!S37</f>
        <v>0</v>
      </c>
      <c r="D559" s="84">
        <f>'Chart 17'!T37</f>
        <v>0</v>
      </c>
      <c r="E559" s="84">
        <f>'Chart 17'!U37</f>
        <v>0</v>
      </c>
      <c r="F559" s="85">
        <f>'Chart 17'!V37</f>
        <v>0</v>
      </c>
      <c r="G559" s="117">
        <f>'Chart 17'!W37</f>
        <v>0</v>
      </c>
      <c r="H559" s="84">
        <f>'Chart 17'!X37</f>
        <v>0</v>
      </c>
      <c r="I559" s="84">
        <f>'Chart 17'!Y37</f>
        <v>0</v>
      </c>
      <c r="J559" s="84">
        <f>'Chart 17'!Z37</f>
        <v>0</v>
      </c>
      <c r="K559" s="2" cm="1">
        <f t="array" aca="1" ref="K559" ca="1">IF(B559=0,0,INDIRECT("MRN_"&amp;A559))</f>
        <v>0</v>
      </c>
      <c r="L559" s="2">
        <f t="shared" si="238"/>
        <v>0</v>
      </c>
      <c r="M559" s="2" t="str">
        <f t="shared" si="239"/>
        <v>No</v>
      </c>
      <c r="N559" s="2" t="str">
        <f t="shared" si="240"/>
        <v>No</v>
      </c>
      <c r="O559" s="2" t="str" cm="1">
        <f t="array" aca="1" ref="O559" ca="1">IF(OR(INDIRECT("MRN_"&amp;A559)="N/A",B559=0),"No","Yes")</f>
        <v>No</v>
      </c>
    </row>
    <row r="560" spans="1:15" x14ac:dyDescent="0.25">
      <c r="A560" s="22">
        <v>17</v>
      </c>
      <c r="B560" s="84">
        <f>'Chart 17'!R38</f>
        <v>0</v>
      </c>
      <c r="C560" s="84">
        <f>'Chart 17'!S38</f>
        <v>0</v>
      </c>
      <c r="D560" s="84">
        <f>'Chart 17'!T38</f>
        <v>0</v>
      </c>
      <c r="E560" s="84">
        <f>'Chart 17'!U38</f>
        <v>0</v>
      </c>
      <c r="F560" s="85">
        <f>'Chart 17'!V38</f>
        <v>0</v>
      </c>
      <c r="G560" s="117">
        <f>'Chart 17'!W38</f>
        <v>0</v>
      </c>
      <c r="H560" s="84">
        <f>'Chart 17'!X38</f>
        <v>0</v>
      </c>
      <c r="I560" s="84">
        <f>'Chart 17'!Y38</f>
        <v>0</v>
      </c>
      <c r="J560" s="84">
        <f>'Chart 17'!Z38</f>
        <v>0</v>
      </c>
      <c r="K560" s="2" cm="1">
        <f t="array" aca="1" ref="K560" ca="1">IF(B560=0,0,INDIRECT("MRN_"&amp;A560))</f>
        <v>0</v>
      </c>
      <c r="L560" s="2">
        <f t="shared" si="238"/>
        <v>0</v>
      </c>
      <c r="M560" s="2" t="str">
        <f t="shared" si="239"/>
        <v>No</v>
      </c>
      <c r="N560" s="2" t="str">
        <f t="shared" si="240"/>
        <v>No</v>
      </c>
      <c r="O560" s="2" t="str" cm="1">
        <f t="array" aca="1" ref="O560" ca="1">IF(OR(INDIRECT("MRN_"&amp;A560)="N/A",B560=0),"No","Yes")</f>
        <v>No</v>
      </c>
    </row>
    <row r="561" spans="1:15" x14ac:dyDescent="0.25">
      <c r="A561" s="22">
        <v>18</v>
      </c>
      <c r="B561" s="84">
        <f>'Chart 18'!R9</f>
        <v>0</v>
      </c>
      <c r="C561" s="84">
        <f>'Chart 18'!S9</f>
        <v>0</v>
      </c>
      <c r="D561" s="84">
        <f>'Chart 18'!T9</f>
        <v>0</v>
      </c>
      <c r="E561" s="84">
        <f>'Chart 18'!U9</f>
        <v>0</v>
      </c>
      <c r="F561" s="85">
        <f>'Chart 18'!V9</f>
        <v>0</v>
      </c>
      <c r="G561" s="117">
        <f>'Chart 18'!W9</f>
        <v>0</v>
      </c>
      <c r="H561" s="84">
        <f>'Chart 18'!X9</f>
        <v>0</v>
      </c>
      <c r="I561" s="84">
        <f>'Chart 18'!Y9</f>
        <v>0</v>
      </c>
      <c r="J561" s="84">
        <f>'Chart 18'!Z9</f>
        <v>0</v>
      </c>
      <c r="K561" s="2" cm="1">
        <f t="array" aca="1" ref="K561" ca="1">IF(B561=0,0,INDIRECT("MRN_"&amp;A561))</f>
        <v>0</v>
      </c>
      <c r="L561" s="2">
        <f t="shared" si="232"/>
        <v>0</v>
      </c>
      <c r="M561" s="2" t="str">
        <f t="shared" si="233"/>
        <v>No</v>
      </c>
      <c r="N561" s="2" t="str">
        <f t="shared" si="234"/>
        <v>No</v>
      </c>
      <c r="O561" s="2" t="str" cm="1">
        <f t="array" aca="1" ref="O561" ca="1">IF(OR(INDIRECT("MRN_"&amp;A561)="N/A",B561=0),"No","Yes")</f>
        <v>No</v>
      </c>
    </row>
    <row r="562" spans="1:15" x14ac:dyDescent="0.25">
      <c r="A562" s="22">
        <v>18</v>
      </c>
      <c r="B562" s="84">
        <f>'Chart 18'!R10</f>
        <v>0</v>
      </c>
      <c r="C562" s="84">
        <f>'Chart 18'!S10</f>
        <v>0</v>
      </c>
      <c r="D562" s="84">
        <f>'Chart 18'!T10</f>
        <v>0</v>
      </c>
      <c r="E562" s="84">
        <f>'Chart 18'!U10</f>
        <v>0</v>
      </c>
      <c r="F562" s="85">
        <f>'Chart 18'!V10</f>
        <v>0</v>
      </c>
      <c r="G562" s="117">
        <f>'Chart 18'!W10</f>
        <v>0</v>
      </c>
      <c r="H562" s="84">
        <f>'Chart 18'!X10</f>
        <v>0</v>
      </c>
      <c r="I562" s="84">
        <f>'Chart 18'!Y10</f>
        <v>0</v>
      </c>
      <c r="J562" s="84">
        <f>'Chart 18'!Z10</f>
        <v>0</v>
      </c>
      <c r="K562" s="2" cm="1">
        <f t="array" aca="1" ref="K562" ca="1">IF(B562=0,0,INDIRECT("MRN_"&amp;A562))</f>
        <v>0</v>
      </c>
      <c r="L562" s="2">
        <f t="shared" ref="L562:L590" si="241">IF(B562=0,0,"Client_"&amp;A562)</f>
        <v>0</v>
      </c>
      <c r="M562" s="2" t="str">
        <f t="shared" ref="M562:M590" si="242">IF(I562=0,"No","Yes")</f>
        <v>No</v>
      </c>
      <c r="N562" s="2" t="str">
        <f t="shared" ref="N562:N590" si="243">IF(H562=0,"No","Yes")</f>
        <v>No</v>
      </c>
      <c r="O562" s="2" t="str" cm="1">
        <f t="array" aca="1" ref="O562" ca="1">IF(OR(INDIRECT("MRN_"&amp;A562)="N/A",B562=0),"No","Yes")</f>
        <v>No</v>
      </c>
    </row>
    <row r="563" spans="1:15" x14ac:dyDescent="0.25">
      <c r="A563" s="22">
        <v>18</v>
      </c>
      <c r="B563" s="84">
        <f>'Chart 18'!R11</f>
        <v>0</v>
      </c>
      <c r="C563" s="84">
        <f>'Chart 18'!S11</f>
        <v>0</v>
      </c>
      <c r="D563" s="84">
        <f>'Chart 18'!T11</f>
        <v>0</v>
      </c>
      <c r="E563" s="84">
        <f>'Chart 18'!U11</f>
        <v>0</v>
      </c>
      <c r="F563" s="85">
        <f>'Chart 18'!V11</f>
        <v>0</v>
      </c>
      <c r="G563" s="117">
        <f>'Chart 18'!W11</f>
        <v>0</v>
      </c>
      <c r="H563" s="84">
        <f>'Chart 18'!X11</f>
        <v>0</v>
      </c>
      <c r="I563" s="84">
        <f>'Chart 18'!Y11</f>
        <v>0</v>
      </c>
      <c r="J563" s="84">
        <f>'Chart 18'!Z11</f>
        <v>0</v>
      </c>
      <c r="K563" s="2" cm="1">
        <f t="array" aca="1" ref="K563" ca="1">IF(B563=0,0,INDIRECT("MRN_"&amp;A563))</f>
        <v>0</v>
      </c>
      <c r="L563" s="2">
        <f t="shared" si="241"/>
        <v>0</v>
      </c>
      <c r="M563" s="2" t="str">
        <f t="shared" si="242"/>
        <v>No</v>
      </c>
      <c r="N563" s="2" t="str">
        <f t="shared" si="243"/>
        <v>No</v>
      </c>
      <c r="O563" s="2" t="str" cm="1">
        <f t="array" aca="1" ref="O563" ca="1">IF(OR(INDIRECT("MRN_"&amp;A563)="N/A",B563=0),"No","Yes")</f>
        <v>No</v>
      </c>
    </row>
    <row r="564" spans="1:15" x14ac:dyDescent="0.25">
      <c r="A564" s="22">
        <v>18</v>
      </c>
      <c r="B564" s="84">
        <f>'Chart 18'!R12</f>
        <v>0</v>
      </c>
      <c r="C564" s="84">
        <f>'Chart 18'!S12</f>
        <v>0</v>
      </c>
      <c r="D564" s="84">
        <f>'Chart 18'!T12</f>
        <v>0</v>
      </c>
      <c r="E564" s="84">
        <f>'Chart 18'!U12</f>
        <v>0</v>
      </c>
      <c r="F564" s="85">
        <f>'Chart 18'!V12</f>
        <v>0</v>
      </c>
      <c r="G564" s="117">
        <f>'Chart 18'!W12</f>
        <v>0</v>
      </c>
      <c r="H564" s="84">
        <f>'Chart 18'!X12</f>
        <v>0</v>
      </c>
      <c r="I564" s="84">
        <f>'Chart 18'!Y12</f>
        <v>0</v>
      </c>
      <c r="J564" s="84">
        <f>'Chart 18'!Z12</f>
        <v>0</v>
      </c>
      <c r="K564" s="2" cm="1">
        <f t="array" aca="1" ref="K564" ca="1">IF(B564=0,0,INDIRECT("MRN_"&amp;A564))</f>
        <v>0</v>
      </c>
      <c r="L564" s="2">
        <f t="shared" si="241"/>
        <v>0</v>
      </c>
      <c r="M564" s="2" t="str">
        <f t="shared" si="242"/>
        <v>No</v>
      </c>
      <c r="N564" s="2" t="str">
        <f t="shared" si="243"/>
        <v>No</v>
      </c>
      <c r="O564" s="2" t="str" cm="1">
        <f t="array" aca="1" ref="O564" ca="1">IF(OR(INDIRECT("MRN_"&amp;A564)="N/A",B564=0),"No","Yes")</f>
        <v>No</v>
      </c>
    </row>
    <row r="565" spans="1:15" x14ac:dyDescent="0.25">
      <c r="A565" s="22">
        <v>18</v>
      </c>
      <c r="B565" s="84">
        <f>'Chart 18'!R13</f>
        <v>0</v>
      </c>
      <c r="C565" s="84">
        <f>'Chart 18'!S13</f>
        <v>0</v>
      </c>
      <c r="D565" s="84">
        <f>'Chart 18'!T13</f>
        <v>0</v>
      </c>
      <c r="E565" s="84">
        <f>'Chart 18'!U13</f>
        <v>0</v>
      </c>
      <c r="F565" s="85">
        <f>'Chart 18'!V13</f>
        <v>0</v>
      </c>
      <c r="G565" s="117">
        <f>'Chart 18'!W13</f>
        <v>0</v>
      </c>
      <c r="H565" s="84">
        <f>'Chart 18'!X13</f>
        <v>0</v>
      </c>
      <c r="I565" s="84">
        <f>'Chart 18'!Y13</f>
        <v>0</v>
      </c>
      <c r="J565" s="84">
        <f>'Chart 18'!Z13</f>
        <v>0</v>
      </c>
      <c r="K565" s="2" cm="1">
        <f t="array" aca="1" ref="K565" ca="1">IF(B565=0,0,INDIRECT("MRN_"&amp;A565))</f>
        <v>0</v>
      </c>
      <c r="L565" s="2">
        <f t="shared" si="241"/>
        <v>0</v>
      </c>
      <c r="M565" s="2" t="str">
        <f t="shared" si="242"/>
        <v>No</v>
      </c>
      <c r="N565" s="2" t="str">
        <f t="shared" si="243"/>
        <v>No</v>
      </c>
      <c r="O565" s="2" t="str" cm="1">
        <f t="array" aca="1" ref="O565" ca="1">IF(OR(INDIRECT("MRN_"&amp;A565)="N/A",B565=0),"No","Yes")</f>
        <v>No</v>
      </c>
    </row>
    <row r="566" spans="1:15" x14ac:dyDescent="0.25">
      <c r="A566" s="22">
        <v>18</v>
      </c>
      <c r="B566" s="84">
        <f>'Chart 18'!R14</f>
        <v>0</v>
      </c>
      <c r="C566" s="84">
        <f>'Chart 18'!S14</f>
        <v>0</v>
      </c>
      <c r="D566" s="84">
        <f>'Chart 18'!T14</f>
        <v>0</v>
      </c>
      <c r="E566" s="84">
        <f>'Chart 18'!U14</f>
        <v>0</v>
      </c>
      <c r="F566" s="85">
        <f>'Chart 18'!V14</f>
        <v>0</v>
      </c>
      <c r="G566" s="117">
        <f>'Chart 18'!W14</f>
        <v>0</v>
      </c>
      <c r="H566" s="84">
        <f>'Chart 18'!X14</f>
        <v>0</v>
      </c>
      <c r="I566" s="84">
        <f>'Chart 18'!Y14</f>
        <v>0</v>
      </c>
      <c r="J566" s="84">
        <f>'Chart 18'!Z14</f>
        <v>0</v>
      </c>
      <c r="K566" s="2" cm="1">
        <f t="array" aca="1" ref="K566" ca="1">IF(B566=0,0,INDIRECT("MRN_"&amp;A566))</f>
        <v>0</v>
      </c>
      <c r="L566" s="2">
        <f t="shared" si="241"/>
        <v>0</v>
      </c>
      <c r="M566" s="2" t="str">
        <f t="shared" si="242"/>
        <v>No</v>
      </c>
      <c r="N566" s="2" t="str">
        <f t="shared" si="243"/>
        <v>No</v>
      </c>
      <c r="O566" s="2" t="str" cm="1">
        <f t="array" aca="1" ref="O566" ca="1">IF(OR(INDIRECT("MRN_"&amp;A566)="N/A",B566=0),"No","Yes")</f>
        <v>No</v>
      </c>
    </row>
    <row r="567" spans="1:15" x14ac:dyDescent="0.25">
      <c r="A567" s="22">
        <v>18</v>
      </c>
      <c r="B567" s="84">
        <f>'Chart 18'!R15</f>
        <v>0</v>
      </c>
      <c r="C567" s="84">
        <f>'Chart 18'!S15</f>
        <v>0</v>
      </c>
      <c r="D567" s="84">
        <f>'Chart 18'!T15</f>
        <v>0</v>
      </c>
      <c r="E567" s="84">
        <f>'Chart 18'!U15</f>
        <v>0</v>
      </c>
      <c r="F567" s="85">
        <f>'Chart 18'!V15</f>
        <v>0</v>
      </c>
      <c r="G567" s="117">
        <f>'Chart 18'!W15</f>
        <v>0</v>
      </c>
      <c r="H567" s="84">
        <f>'Chart 18'!X15</f>
        <v>0</v>
      </c>
      <c r="I567" s="84">
        <f>'Chart 18'!Y15</f>
        <v>0</v>
      </c>
      <c r="J567" s="84">
        <f>'Chart 18'!Z15</f>
        <v>0</v>
      </c>
      <c r="K567" s="2" cm="1">
        <f t="array" aca="1" ref="K567" ca="1">IF(B567=0,0,INDIRECT("MRN_"&amp;A567))</f>
        <v>0</v>
      </c>
      <c r="L567" s="2">
        <f t="shared" si="241"/>
        <v>0</v>
      </c>
      <c r="M567" s="2" t="str">
        <f t="shared" si="242"/>
        <v>No</v>
      </c>
      <c r="N567" s="2" t="str">
        <f t="shared" si="243"/>
        <v>No</v>
      </c>
      <c r="O567" s="2" t="str" cm="1">
        <f t="array" aca="1" ref="O567" ca="1">IF(OR(INDIRECT("MRN_"&amp;A567)="N/A",B567=0),"No","Yes")</f>
        <v>No</v>
      </c>
    </row>
    <row r="568" spans="1:15" x14ac:dyDescent="0.25">
      <c r="A568" s="22">
        <v>18</v>
      </c>
      <c r="B568" s="84">
        <f>'Chart 18'!R16</f>
        <v>0</v>
      </c>
      <c r="C568" s="84">
        <f>'Chart 18'!S16</f>
        <v>0</v>
      </c>
      <c r="D568" s="84">
        <f>'Chart 18'!T16</f>
        <v>0</v>
      </c>
      <c r="E568" s="84">
        <f>'Chart 18'!U16</f>
        <v>0</v>
      </c>
      <c r="F568" s="85">
        <f>'Chart 18'!V16</f>
        <v>0</v>
      </c>
      <c r="G568" s="117">
        <f>'Chart 18'!W16</f>
        <v>0</v>
      </c>
      <c r="H568" s="84">
        <f>'Chart 18'!X16</f>
        <v>0</v>
      </c>
      <c r="I568" s="84">
        <f>'Chart 18'!Y16</f>
        <v>0</v>
      </c>
      <c r="J568" s="84">
        <f>'Chart 18'!Z16</f>
        <v>0</v>
      </c>
      <c r="K568" s="2" cm="1">
        <f t="array" aca="1" ref="K568" ca="1">IF(B568=0,0,INDIRECT("MRN_"&amp;A568))</f>
        <v>0</v>
      </c>
      <c r="L568" s="2">
        <f t="shared" si="241"/>
        <v>0</v>
      </c>
      <c r="M568" s="2" t="str">
        <f t="shared" si="242"/>
        <v>No</v>
      </c>
      <c r="N568" s="2" t="str">
        <f t="shared" si="243"/>
        <v>No</v>
      </c>
      <c r="O568" s="2" t="str" cm="1">
        <f t="array" aca="1" ref="O568" ca="1">IF(OR(INDIRECT("MRN_"&amp;A568)="N/A",B568=0),"No","Yes")</f>
        <v>No</v>
      </c>
    </row>
    <row r="569" spans="1:15" x14ac:dyDescent="0.25">
      <c r="A569" s="22">
        <v>18</v>
      </c>
      <c r="B569" s="84">
        <f>'Chart 18'!R17</f>
        <v>0</v>
      </c>
      <c r="C569" s="84">
        <f>'Chart 18'!S17</f>
        <v>0</v>
      </c>
      <c r="D569" s="84">
        <f>'Chart 18'!T17</f>
        <v>0</v>
      </c>
      <c r="E569" s="84">
        <f>'Chart 18'!U17</f>
        <v>0</v>
      </c>
      <c r="F569" s="85">
        <f>'Chart 18'!V17</f>
        <v>0</v>
      </c>
      <c r="G569" s="117">
        <f>'Chart 18'!W17</f>
        <v>0</v>
      </c>
      <c r="H569" s="84">
        <f>'Chart 18'!X17</f>
        <v>0</v>
      </c>
      <c r="I569" s="84">
        <f>'Chart 18'!Y17</f>
        <v>0</v>
      </c>
      <c r="J569" s="84">
        <f>'Chart 18'!Z17</f>
        <v>0</v>
      </c>
      <c r="K569" s="2" cm="1">
        <f t="array" aca="1" ref="K569" ca="1">IF(B569=0,0,INDIRECT("MRN_"&amp;A569))</f>
        <v>0</v>
      </c>
      <c r="L569" s="2">
        <f t="shared" si="241"/>
        <v>0</v>
      </c>
      <c r="M569" s="2" t="str">
        <f t="shared" si="242"/>
        <v>No</v>
      </c>
      <c r="N569" s="2" t="str">
        <f t="shared" si="243"/>
        <v>No</v>
      </c>
      <c r="O569" s="2" t="str" cm="1">
        <f t="array" aca="1" ref="O569" ca="1">IF(OR(INDIRECT("MRN_"&amp;A569)="N/A",B569=0),"No","Yes")</f>
        <v>No</v>
      </c>
    </row>
    <row r="570" spans="1:15" x14ac:dyDescent="0.25">
      <c r="A570" s="22">
        <v>18</v>
      </c>
      <c r="B570" s="84">
        <f>'Chart 18'!R18</f>
        <v>0</v>
      </c>
      <c r="C570" s="84">
        <f>'Chart 18'!S18</f>
        <v>0</v>
      </c>
      <c r="D570" s="84">
        <f>'Chart 18'!T18</f>
        <v>0</v>
      </c>
      <c r="E570" s="84">
        <f>'Chart 18'!U18</f>
        <v>0</v>
      </c>
      <c r="F570" s="85">
        <f>'Chart 18'!V18</f>
        <v>0</v>
      </c>
      <c r="G570" s="117">
        <f>'Chart 18'!W18</f>
        <v>0</v>
      </c>
      <c r="H570" s="84">
        <f>'Chart 18'!X18</f>
        <v>0</v>
      </c>
      <c r="I570" s="84">
        <f>'Chart 18'!Y18</f>
        <v>0</v>
      </c>
      <c r="J570" s="84">
        <f>'Chart 18'!Z18</f>
        <v>0</v>
      </c>
      <c r="K570" s="2" cm="1">
        <f t="array" aca="1" ref="K570" ca="1">IF(B570=0,0,INDIRECT("MRN_"&amp;A570))</f>
        <v>0</v>
      </c>
      <c r="L570" s="2">
        <f t="shared" si="241"/>
        <v>0</v>
      </c>
      <c r="M570" s="2" t="str">
        <f t="shared" si="242"/>
        <v>No</v>
      </c>
      <c r="N570" s="2" t="str">
        <f t="shared" si="243"/>
        <v>No</v>
      </c>
      <c r="O570" s="2" t="str" cm="1">
        <f t="array" aca="1" ref="O570" ca="1">IF(OR(INDIRECT("MRN_"&amp;A570)="N/A",B570=0),"No","Yes")</f>
        <v>No</v>
      </c>
    </row>
    <row r="571" spans="1:15" x14ac:dyDescent="0.25">
      <c r="A571" s="22">
        <v>18</v>
      </c>
      <c r="B571" s="84">
        <f>'Chart 18'!R19</f>
        <v>0</v>
      </c>
      <c r="C571" s="84">
        <f>'Chart 18'!S19</f>
        <v>0</v>
      </c>
      <c r="D571" s="84">
        <f>'Chart 18'!T19</f>
        <v>0</v>
      </c>
      <c r="E571" s="84">
        <f>'Chart 18'!U19</f>
        <v>0</v>
      </c>
      <c r="F571" s="85">
        <f>'Chart 18'!V19</f>
        <v>0</v>
      </c>
      <c r="G571" s="117">
        <f>'Chart 18'!W19</f>
        <v>0</v>
      </c>
      <c r="H571" s="84">
        <f>'Chart 18'!X19</f>
        <v>0</v>
      </c>
      <c r="I571" s="84">
        <f>'Chart 18'!Y19</f>
        <v>0</v>
      </c>
      <c r="J571" s="84">
        <f>'Chart 18'!Z19</f>
        <v>0</v>
      </c>
      <c r="K571" s="2" cm="1">
        <f t="array" aca="1" ref="K571" ca="1">IF(B571=0,0,INDIRECT("MRN_"&amp;A571))</f>
        <v>0</v>
      </c>
      <c r="L571" s="2">
        <f t="shared" si="241"/>
        <v>0</v>
      </c>
      <c r="M571" s="2" t="str">
        <f t="shared" si="242"/>
        <v>No</v>
      </c>
      <c r="N571" s="2" t="str">
        <f t="shared" si="243"/>
        <v>No</v>
      </c>
      <c r="O571" s="2" t="str" cm="1">
        <f t="array" aca="1" ref="O571" ca="1">IF(OR(INDIRECT("MRN_"&amp;A571)="N/A",B571=0),"No","Yes")</f>
        <v>No</v>
      </c>
    </row>
    <row r="572" spans="1:15" x14ac:dyDescent="0.25">
      <c r="A572" s="22">
        <v>18</v>
      </c>
      <c r="B572" s="84">
        <f>'Chart 18'!R20</f>
        <v>0</v>
      </c>
      <c r="C572" s="84">
        <f>'Chart 18'!S20</f>
        <v>0</v>
      </c>
      <c r="D572" s="84">
        <f>'Chart 18'!T20</f>
        <v>0</v>
      </c>
      <c r="E572" s="84">
        <f>'Chart 18'!U20</f>
        <v>0</v>
      </c>
      <c r="F572" s="85">
        <f>'Chart 18'!V20</f>
        <v>0</v>
      </c>
      <c r="G572" s="117">
        <f>'Chart 18'!W20</f>
        <v>0</v>
      </c>
      <c r="H572" s="84">
        <f>'Chart 18'!X20</f>
        <v>0</v>
      </c>
      <c r="I572" s="84">
        <f>'Chart 18'!Y20</f>
        <v>0</v>
      </c>
      <c r="J572" s="84">
        <f>'Chart 18'!Z20</f>
        <v>0</v>
      </c>
      <c r="K572" s="2" cm="1">
        <f t="array" aca="1" ref="K572" ca="1">IF(B572=0,0,INDIRECT("MRN_"&amp;A572))</f>
        <v>0</v>
      </c>
      <c r="L572" s="2">
        <f t="shared" si="241"/>
        <v>0</v>
      </c>
      <c r="M572" s="2" t="str">
        <f t="shared" si="242"/>
        <v>No</v>
      </c>
      <c r="N572" s="2" t="str">
        <f t="shared" si="243"/>
        <v>No</v>
      </c>
      <c r="O572" s="2" t="str" cm="1">
        <f t="array" aca="1" ref="O572" ca="1">IF(OR(INDIRECT("MRN_"&amp;A572)="N/A",B572=0),"No","Yes")</f>
        <v>No</v>
      </c>
    </row>
    <row r="573" spans="1:15" x14ac:dyDescent="0.25">
      <c r="A573" s="22">
        <v>18</v>
      </c>
      <c r="B573" s="84">
        <f>'Chart 18'!R21</f>
        <v>0</v>
      </c>
      <c r="C573" s="84">
        <f>'Chart 18'!S21</f>
        <v>0</v>
      </c>
      <c r="D573" s="84">
        <f>'Chart 18'!T21</f>
        <v>0</v>
      </c>
      <c r="E573" s="84">
        <f>'Chart 18'!U21</f>
        <v>0</v>
      </c>
      <c r="F573" s="85">
        <f>'Chart 18'!V21</f>
        <v>0</v>
      </c>
      <c r="G573" s="117">
        <f>'Chart 18'!W21</f>
        <v>0</v>
      </c>
      <c r="H573" s="84">
        <f>'Chart 18'!X21</f>
        <v>0</v>
      </c>
      <c r="I573" s="84">
        <f>'Chart 18'!Y21</f>
        <v>0</v>
      </c>
      <c r="J573" s="84">
        <f>'Chart 18'!Z21</f>
        <v>0</v>
      </c>
      <c r="K573" s="2" cm="1">
        <f t="array" aca="1" ref="K573" ca="1">IF(B573=0,0,INDIRECT("MRN_"&amp;A573))</f>
        <v>0</v>
      </c>
      <c r="L573" s="2">
        <f t="shared" si="241"/>
        <v>0</v>
      </c>
      <c r="M573" s="2" t="str">
        <f t="shared" si="242"/>
        <v>No</v>
      </c>
      <c r="N573" s="2" t="str">
        <f t="shared" si="243"/>
        <v>No</v>
      </c>
      <c r="O573" s="2" t="str" cm="1">
        <f t="array" aca="1" ref="O573" ca="1">IF(OR(INDIRECT("MRN_"&amp;A573)="N/A",B573=0),"No","Yes")</f>
        <v>No</v>
      </c>
    </row>
    <row r="574" spans="1:15" x14ac:dyDescent="0.25">
      <c r="A574" s="22">
        <v>18</v>
      </c>
      <c r="B574" s="84">
        <f>'Chart 18'!R22</f>
        <v>0</v>
      </c>
      <c r="C574" s="84">
        <f>'Chart 18'!S22</f>
        <v>0</v>
      </c>
      <c r="D574" s="84">
        <f>'Chart 18'!T22</f>
        <v>0</v>
      </c>
      <c r="E574" s="84">
        <f>'Chart 18'!U22</f>
        <v>0</v>
      </c>
      <c r="F574" s="85">
        <f>'Chart 18'!V22</f>
        <v>0</v>
      </c>
      <c r="G574" s="117">
        <f>'Chart 18'!W22</f>
        <v>0</v>
      </c>
      <c r="H574" s="84">
        <f>'Chart 18'!X22</f>
        <v>0</v>
      </c>
      <c r="I574" s="84">
        <f>'Chart 18'!Y22</f>
        <v>0</v>
      </c>
      <c r="J574" s="84">
        <f>'Chart 18'!Z22</f>
        <v>0</v>
      </c>
      <c r="K574" s="2" cm="1">
        <f t="array" aca="1" ref="K574" ca="1">IF(B574=0,0,INDIRECT("MRN_"&amp;A574))</f>
        <v>0</v>
      </c>
      <c r="L574" s="2">
        <f t="shared" si="241"/>
        <v>0</v>
      </c>
      <c r="M574" s="2" t="str">
        <f t="shared" si="242"/>
        <v>No</v>
      </c>
      <c r="N574" s="2" t="str">
        <f t="shared" si="243"/>
        <v>No</v>
      </c>
      <c r="O574" s="2" t="str" cm="1">
        <f t="array" aca="1" ref="O574" ca="1">IF(OR(INDIRECT("MRN_"&amp;A574)="N/A",B574=0),"No","Yes")</f>
        <v>No</v>
      </c>
    </row>
    <row r="575" spans="1:15" x14ac:dyDescent="0.25">
      <c r="A575" s="22">
        <v>18</v>
      </c>
      <c r="B575" s="84">
        <f>'Chart 18'!R23</f>
        <v>0</v>
      </c>
      <c r="C575" s="84">
        <f>'Chart 18'!S23</f>
        <v>0</v>
      </c>
      <c r="D575" s="84">
        <f>'Chart 18'!T23</f>
        <v>0</v>
      </c>
      <c r="E575" s="84">
        <f>'Chart 18'!U23</f>
        <v>0</v>
      </c>
      <c r="F575" s="85">
        <f>'Chart 18'!V23</f>
        <v>0</v>
      </c>
      <c r="G575" s="117">
        <f>'Chart 18'!W23</f>
        <v>0</v>
      </c>
      <c r="H575" s="84">
        <f>'Chart 18'!X23</f>
        <v>0</v>
      </c>
      <c r="I575" s="84">
        <f>'Chart 18'!Y23</f>
        <v>0</v>
      </c>
      <c r="J575" s="84">
        <f>'Chart 18'!Z23</f>
        <v>0</v>
      </c>
      <c r="K575" s="2" cm="1">
        <f t="array" aca="1" ref="K575" ca="1">IF(B575=0,0,INDIRECT("MRN_"&amp;A575))</f>
        <v>0</v>
      </c>
      <c r="L575" s="2">
        <f t="shared" si="241"/>
        <v>0</v>
      </c>
      <c r="M575" s="2" t="str">
        <f t="shared" si="242"/>
        <v>No</v>
      </c>
      <c r="N575" s="2" t="str">
        <f t="shared" si="243"/>
        <v>No</v>
      </c>
      <c r="O575" s="2" t="str" cm="1">
        <f t="array" aca="1" ref="O575" ca="1">IF(OR(INDIRECT("MRN_"&amp;A575)="N/A",B575=0),"No","Yes")</f>
        <v>No</v>
      </c>
    </row>
    <row r="576" spans="1:15" x14ac:dyDescent="0.25">
      <c r="A576" s="22">
        <v>18</v>
      </c>
      <c r="B576" s="84">
        <f>'Chart 18'!R24</f>
        <v>0</v>
      </c>
      <c r="C576" s="84">
        <f>'Chart 18'!S24</f>
        <v>0</v>
      </c>
      <c r="D576" s="84">
        <f>'Chart 18'!T24</f>
        <v>0</v>
      </c>
      <c r="E576" s="84">
        <f>'Chart 18'!U24</f>
        <v>0</v>
      </c>
      <c r="F576" s="85">
        <f>'Chart 18'!V24</f>
        <v>0</v>
      </c>
      <c r="G576" s="117">
        <f>'Chart 18'!W24</f>
        <v>0</v>
      </c>
      <c r="H576" s="84">
        <f>'Chart 18'!X24</f>
        <v>0</v>
      </c>
      <c r="I576" s="84">
        <f>'Chart 18'!Y24</f>
        <v>0</v>
      </c>
      <c r="J576" s="84">
        <f>'Chart 18'!Z24</f>
        <v>0</v>
      </c>
      <c r="K576" s="2" cm="1">
        <f t="array" aca="1" ref="K576" ca="1">IF(B576=0,0,INDIRECT("MRN_"&amp;A576))</f>
        <v>0</v>
      </c>
      <c r="L576" s="2">
        <f t="shared" si="241"/>
        <v>0</v>
      </c>
      <c r="M576" s="2" t="str">
        <f t="shared" si="242"/>
        <v>No</v>
      </c>
      <c r="N576" s="2" t="str">
        <f t="shared" si="243"/>
        <v>No</v>
      </c>
      <c r="O576" s="2" t="str" cm="1">
        <f t="array" aca="1" ref="O576" ca="1">IF(OR(INDIRECT("MRN_"&amp;A576)="N/A",B576=0),"No","Yes")</f>
        <v>No</v>
      </c>
    </row>
    <row r="577" spans="1:15" x14ac:dyDescent="0.25">
      <c r="A577" s="22">
        <v>18</v>
      </c>
      <c r="B577" s="84">
        <f>'Chart 18'!R25</f>
        <v>0</v>
      </c>
      <c r="C577" s="84">
        <f>'Chart 18'!S25</f>
        <v>0</v>
      </c>
      <c r="D577" s="84">
        <f>'Chart 18'!T25</f>
        <v>0</v>
      </c>
      <c r="E577" s="84">
        <f>'Chart 18'!U25</f>
        <v>0</v>
      </c>
      <c r="F577" s="85">
        <f>'Chart 18'!V25</f>
        <v>0</v>
      </c>
      <c r="G577" s="117">
        <f>'Chart 18'!W25</f>
        <v>0</v>
      </c>
      <c r="H577" s="84">
        <f>'Chart 18'!X25</f>
        <v>0</v>
      </c>
      <c r="I577" s="84">
        <f>'Chart 18'!Y25</f>
        <v>0</v>
      </c>
      <c r="J577" s="84">
        <f>'Chart 18'!Z25</f>
        <v>0</v>
      </c>
      <c r="K577" s="2" cm="1">
        <f t="array" aca="1" ref="K577" ca="1">IF(B577=0,0,INDIRECT("MRN_"&amp;A577))</f>
        <v>0</v>
      </c>
      <c r="L577" s="2">
        <f t="shared" si="241"/>
        <v>0</v>
      </c>
      <c r="M577" s="2" t="str">
        <f t="shared" si="242"/>
        <v>No</v>
      </c>
      <c r="N577" s="2" t="str">
        <f t="shared" si="243"/>
        <v>No</v>
      </c>
      <c r="O577" s="2" t="str" cm="1">
        <f t="array" aca="1" ref="O577" ca="1">IF(OR(INDIRECT("MRN_"&amp;A577)="N/A",B577=0),"No","Yes")</f>
        <v>No</v>
      </c>
    </row>
    <row r="578" spans="1:15" x14ac:dyDescent="0.25">
      <c r="A578" s="22">
        <v>18</v>
      </c>
      <c r="B578" s="84">
        <f>'Chart 18'!R26</f>
        <v>0</v>
      </c>
      <c r="C578" s="84">
        <f>'Chart 18'!S26</f>
        <v>0</v>
      </c>
      <c r="D578" s="84">
        <f>'Chart 18'!T26</f>
        <v>0</v>
      </c>
      <c r="E578" s="84">
        <f>'Chart 18'!U26</f>
        <v>0</v>
      </c>
      <c r="F578" s="85">
        <f>'Chart 18'!V26</f>
        <v>0</v>
      </c>
      <c r="G578" s="117">
        <f>'Chart 18'!W26</f>
        <v>0</v>
      </c>
      <c r="H578" s="84">
        <f>'Chart 18'!X26</f>
        <v>0</v>
      </c>
      <c r="I578" s="84">
        <f>'Chart 18'!Y26</f>
        <v>0</v>
      </c>
      <c r="J578" s="84">
        <f>'Chart 18'!Z26</f>
        <v>0</v>
      </c>
      <c r="K578" s="2" cm="1">
        <f t="array" aca="1" ref="K578" ca="1">IF(B578=0,0,INDIRECT("MRN_"&amp;A578))</f>
        <v>0</v>
      </c>
      <c r="L578" s="2">
        <f t="shared" si="241"/>
        <v>0</v>
      </c>
      <c r="M578" s="2" t="str">
        <f t="shared" si="242"/>
        <v>No</v>
      </c>
      <c r="N578" s="2" t="str">
        <f t="shared" si="243"/>
        <v>No</v>
      </c>
      <c r="O578" s="2" t="str" cm="1">
        <f t="array" aca="1" ref="O578" ca="1">IF(OR(INDIRECT("MRN_"&amp;A578)="N/A",B578=0),"No","Yes")</f>
        <v>No</v>
      </c>
    </row>
    <row r="579" spans="1:15" x14ac:dyDescent="0.25">
      <c r="A579" s="22">
        <v>18</v>
      </c>
      <c r="B579" s="84">
        <f>'Chart 18'!R27</f>
        <v>0</v>
      </c>
      <c r="C579" s="84">
        <f>'Chart 18'!S27</f>
        <v>0</v>
      </c>
      <c r="D579" s="84">
        <f>'Chart 18'!T27</f>
        <v>0</v>
      </c>
      <c r="E579" s="84">
        <f>'Chart 18'!U27</f>
        <v>0</v>
      </c>
      <c r="F579" s="85">
        <f>'Chart 18'!V27</f>
        <v>0</v>
      </c>
      <c r="G579" s="117">
        <f>'Chart 18'!W27</f>
        <v>0</v>
      </c>
      <c r="H579" s="84">
        <f>'Chart 18'!X27</f>
        <v>0</v>
      </c>
      <c r="I579" s="84">
        <f>'Chart 18'!Y27</f>
        <v>0</v>
      </c>
      <c r="J579" s="84">
        <f>'Chart 18'!Z27</f>
        <v>0</v>
      </c>
      <c r="K579" s="2" cm="1">
        <f t="array" aca="1" ref="K579" ca="1">IF(B579=0,0,INDIRECT("MRN_"&amp;A579))</f>
        <v>0</v>
      </c>
      <c r="L579" s="2">
        <f t="shared" si="241"/>
        <v>0</v>
      </c>
      <c r="M579" s="2" t="str">
        <f t="shared" si="242"/>
        <v>No</v>
      </c>
      <c r="N579" s="2" t="str">
        <f t="shared" si="243"/>
        <v>No</v>
      </c>
      <c r="O579" s="2" t="str" cm="1">
        <f t="array" aca="1" ref="O579" ca="1">IF(OR(INDIRECT("MRN_"&amp;A579)="N/A",B579=0),"No","Yes")</f>
        <v>No</v>
      </c>
    </row>
    <row r="580" spans="1:15" x14ac:dyDescent="0.25">
      <c r="A580" s="22">
        <v>18</v>
      </c>
      <c r="B580" s="84">
        <f>'Chart 18'!R28</f>
        <v>0</v>
      </c>
      <c r="C580" s="84">
        <f>'Chart 18'!S28</f>
        <v>0</v>
      </c>
      <c r="D580" s="84">
        <f>'Chart 18'!T28</f>
        <v>0</v>
      </c>
      <c r="E580" s="84">
        <f>'Chart 18'!U28</f>
        <v>0</v>
      </c>
      <c r="F580" s="85">
        <f>'Chart 18'!V28</f>
        <v>0</v>
      </c>
      <c r="G580" s="117">
        <f>'Chart 18'!W28</f>
        <v>0</v>
      </c>
      <c r="H580" s="84">
        <f>'Chart 18'!X28</f>
        <v>0</v>
      </c>
      <c r="I580" s="84">
        <f>'Chart 18'!Y28</f>
        <v>0</v>
      </c>
      <c r="J580" s="84">
        <f>'Chart 18'!Z28</f>
        <v>0</v>
      </c>
      <c r="K580" s="2" cm="1">
        <f t="array" aca="1" ref="K580" ca="1">IF(B580=0,0,INDIRECT("MRN_"&amp;A580))</f>
        <v>0</v>
      </c>
      <c r="L580" s="2">
        <f t="shared" si="241"/>
        <v>0</v>
      </c>
      <c r="M580" s="2" t="str">
        <f t="shared" si="242"/>
        <v>No</v>
      </c>
      <c r="N580" s="2" t="str">
        <f t="shared" si="243"/>
        <v>No</v>
      </c>
      <c r="O580" s="2" t="str" cm="1">
        <f t="array" aca="1" ref="O580" ca="1">IF(OR(INDIRECT("MRN_"&amp;A580)="N/A",B580=0),"No","Yes")</f>
        <v>No</v>
      </c>
    </row>
    <row r="581" spans="1:15" x14ac:dyDescent="0.25">
      <c r="A581" s="22">
        <v>18</v>
      </c>
      <c r="B581" s="84">
        <f>'Chart 18'!R29</f>
        <v>0</v>
      </c>
      <c r="C581" s="84">
        <f>'Chart 18'!S29</f>
        <v>0</v>
      </c>
      <c r="D581" s="84">
        <f>'Chart 18'!T29</f>
        <v>0</v>
      </c>
      <c r="E581" s="84">
        <f>'Chart 18'!U29</f>
        <v>0</v>
      </c>
      <c r="F581" s="85">
        <f>'Chart 18'!V29</f>
        <v>0</v>
      </c>
      <c r="G581" s="117">
        <f>'Chart 18'!W29</f>
        <v>0</v>
      </c>
      <c r="H581" s="84">
        <f>'Chart 18'!X29</f>
        <v>0</v>
      </c>
      <c r="I581" s="84">
        <f>'Chart 18'!Y29</f>
        <v>0</v>
      </c>
      <c r="J581" s="84">
        <f>'Chart 18'!Z29</f>
        <v>0</v>
      </c>
      <c r="K581" s="2" cm="1">
        <f t="array" aca="1" ref="K581" ca="1">IF(B581=0,0,INDIRECT("MRN_"&amp;A581))</f>
        <v>0</v>
      </c>
      <c r="L581" s="2">
        <f t="shared" si="241"/>
        <v>0</v>
      </c>
      <c r="M581" s="2" t="str">
        <f t="shared" si="242"/>
        <v>No</v>
      </c>
      <c r="N581" s="2" t="str">
        <f t="shared" si="243"/>
        <v>No</v>
      </c>
      <c r="O581" s="2" t="str" cm="1">
        <f t="array" aca="1" ref="O581" ca="1">IF(OR(INDIRECT("MRN_"&amp;A581)="N/A",B581=0),"No","Yes")</f>
        <v>No</v>
      </c>
    </row>
    <row r="582" spans="1:15" x14ac:dyDescent="0.25">
      <c r="A582" s="22">
        <v>18</v>
      </c>
      <c r="B582" s="84">
        <f>'Chart 18'!R30</f>
        <v>0</v>
      </c>
      <c r="C582" s="84">
        <f>'Chart 18'!S30</f>
        <v>0</v>
      </c>
      <c r="D582" s="84">
        <f>'Chart 18'!T30</f>
        <v>0</v>
      </c>
      <c r="E582" s="84">
        <f>'Chart 18'!U30</f>
        <v>0</v>
      </c>
      <c r="F582" s="85">
        <f>'Chart 18'!V30</f>
        <v>0</v>
      </c>
      <c r="G582" s="117">
        <f>'Chart 18'!W30</f>
        <v>0</v>
      </c>
      <c r="H582" s="84">
        <f>'Chart 18'!X30</f>
        <v>0</v>
      </c>
      <c r="I582" s="84">
        <f>'Chart 18'!Y30</f>
        <v>0</v>
      </c>
      <c r="J582" s="84">
        <f>'Chart 18'!Z30</f>
        <v>0</v>
      </c>
      <c r="K582" s="2" cm="1">
        <f t="array" aca="1" ref="K582" ca="1">IF(B582=0,0,INDIRECT("MRN_"&amp;A582))</f>
        <v>0</v>
      </c>
      <c r="L582" s="2">
        <f t="shared" si="241"/>
        <v>0</v>
      </c>
      <c r="M582" s="2" t="str">
        <f t="shared" si="242"/>
        <v>No</v>
      </c>
      <c r="N582" s="2" t="str">
        <f t="shared" si="243"/>
        <v>No</v>
      </c>
      <c r="O582" s="2" t="str" cm="1">
        <f t="array" aca="1" ref="O582" ca="1">IF(OR(INDIRECT("MRN_"&amp;A582)="N/A",B582=0),"No","Yes")</f>
        <v>No</v>
      </c>
    </row>
    <row r="583" spans="1:15" x14ac:dyDescent="0.25">
      <c r="A583" s="22">
        <v>18</v>
      </c>
      <c r="B583" s="84">
        <f>'Chart 18'!R31</f>
        <v>0</v>
      </c>
      <c r="C583" s="84">
        <f>'Chart 18'!S31</f>
        <v>0</v>
      </c>
      <c r="D583" s="84">
        <f>'Chart 18'!T31</f>
        <v>0</v>
      </c>
      <c r="E583" s="84">
        <f>'Chart 18'!U31</f>
        <v>0</v>
      </c>
      <c r="F583" s="85">
        <f>'Chart 18'!V31</f>
        <v>0</v>
      </c>
      <c r="G583" s="117">
        <f>'Chart 18'!W31</f>
        <v>0</v>
      </c>
      <c r="H583" s="84">
        <f>'Chart 18'!X31</f>
        <v>0</v>
      </c>
      <c r="I583" s="84">
        <f>'Chart 18'!Y31</f>
        <v>0</v>
      </c>
      <c r="J583" s="84">
        <f>'Chart 18'!Z31</f>
        <v>0</v>
      </c>
      <c r="K583" s="2" cm="1">
        <f t="array" aca="1" ref="K583" ca="1">IF(B583=0,0,INDIRECT("MRN_"&amp;A583))</f>
        <v>0</v>
      </c>
      <c r="L583" s="2">
        <f t="shared" si="241"/>
        <v>0</v>
      </c>
      <c r="M583" s="2" t="str">
        <f t="shared" si="242"/>
        <v>No</v>
      </c>
      <c r="N583" s="2" t="str">
        <f t="shared" si="243"/>
        <v>No</v>
      </c>
      <c r="O583" s="2" t="str" cm="1">
        <f t="array" aca="1" ref="O583" ca="1">IF(OR(INDIRECT("MRN_"&amp;A583)="N/A",B583=0),"No","Yes")</f>
        <v>No</v>
      </c>
    </row>
    <row r="584" spans="1:15" x14ac:dyDescent="0.25">
      <c r="A584" s="22">
        <v>18</v>
      </c>
      <c r="B584" s="84">
        <f>'Chart 18'!R32</f>
        <v>0</v>
      </c>
      <c r="C584" s="84">
        <f>'Chart 18'!S32</f>
        <v>0</v>
      </c>
      <c r="D584" s="84">
        <f>'Chart 18'!T32</f>
        <v>0</v>
      </c>
      <c r="E584" s="84">
        <f>'Chart 18'!U32</f>
        <v>0</v>
      </c>
      <c r="F584" s="85">
        <f>'Chart 18'!V32</f>
        <v>0</v>
      </c>
      <c r="G584" s="117">
        <f>'Chart 18'!W32</f>
        <v>0</v>
      </c>
      <c r="H584" s="84">
        <f>'Chart 18'!X32</f>
        <v>0</v>
      </c>
      <c r="I584" s="84">
        <f>'Chart 18'!Y32</f>
        <v>0</v>
      </c>
      <c r="J584" s="84">
        <f>'Chart 18'!Z32</f>
        <v>0</v>
      </c>
      <c r="K584" s="2" cm="1">
        <f t="array" aca="1" ref="K584" ca="1">IF(B584=0,0,INDIRECT("MRN_"&amp;A584))</f>
        <v>0</v>
      </c>
      <c r="L584" s="2">
        <f t="shared" si="241"/>
        <v>0</v>
      </c>
      <c r="M584" s="2" t="str">
        <f t="shared" si="242"/>
        <v>No</v>
      </c>
      <c r="N584" s="2" t="str">
        <f t="shared" si="243"/>
        <v>No</v>
      </c>
      <c r="O584" s="2" t="str" cm="1">
        <f t="array" aca="1" ref="O584" ca="1">IF(OR(INDIRECT("MRN_"&amp;A584)="N/A",B584=0),"No","Yes")</f>
        <v>No</v>
      </c>
    </row>
    <row r="585" spans="1:15" x14ac:dyDescent="0.25">
      <c r="A585" s="22">
        <v>18</v>
      </c>
      <c r="B585" s="84">
        <f>'Chart 18'!R33</f>
        <v>0</v>
      </c>
      <c r="C585" s="84">
        <f>'Chart 18'!S33</f>
        <v>0</v>
      </c>
      <c r="D585" s="84">
        <f>'Chart 18'!T33</f>
        <v>0</v>
      </c>
      <c r="E585" s="84">
        <f>'Chart 18'!U33</f>
        <v>0</v>
      </c>
      <c r="F585" s="85">
        <f>'Chart 18'!V33</f>
        <v>0</v>
      </c>
      <c r="G585" s="117">
        <f>'Chart 18'!W33</f>
        <v>0</v>
      </c>
      <c r="H585" s="84">
        <f>'Chart 18'!X33</f>
        <v>0</v>
      </c>
      <c r="I585" s="84">
        <f>'Chart 18'!Y33</f>
        <v>0</v>
      </c>
      <c r="J585" s="84">
        <f>'Chart 18'!Z33</f>
        <v>0</v>
      </c>
      <c r="K585" s="2" cm="1">
        <f t="array" aca="1" ref="K585" ca="1">IF(B585=0,0,INDIRECT("MRN_"&amp;A585))</f>
        <v>0</v>
      </c>
      <c r="L585" s="2">
        <f t="shared" si="241"/>
        <v>0</v>
      </c>
      <c r="M585" s="2" t="str">
        <f t="shared" si="242"/>
        <v>No</v>
      </c>
      <c r="N585" s="2" t="str">
        <f t="shared" si="243"/>
        <v>No</v>
      </c>
      <c r="O585" s="2" t="str" cm="1">
        <f t="array" aca="1" ref="O585" ca="1">IF(OR(INDIRECT("MRN_"&amp;A585)="N/A",B585=0),"No","Yes")</f>
        <v>No</v>
      </c>
    </row>
    <row r="586" spans="1:15" x14ac:dyDescent="0.25">
      <c r="A586" s="22">
        <v>18</v>
      </c>
      <c r="B586" s="84">
        <f>'Chart 18'!R34</f>
        <v>0</v>
      </c>
      <c r="C586" s="84">
        <f>'Chart 18'!S34</f>
        <v>0</v>
      </c>
      <c r="D586" s="84">
        <f>'Chart 18'!T34</f>
        <v>0</v>
      </c>
      <c r="E586" s="84">
        <f>'Chart 18'!U34</f>
        <v>0</v>
      </c>
      <c r="F586" s="85">
        <f>'Chart 18'!V34</f>
        <v>0</v>
      </c>
      <c r="G586" s="117">
        <f>'Chart 18'!W34</f>
        <v>0</v>
      </c>
      <c r="H586" s="84">
        <f>'Chart 18'!X34</f>
        <v>0</v>
      </c>
      <c r="I586" s="84">
        <f>'Chart 18'!Y34</f>
        <v>0</v>
      </c>
      <c r="J586" s="84">
        <f>'Chart 18'!Z34</f>
        <v>0</v>
      </c>
      <c r="K586" s="2" cm="1">
        <f t="array" aca="1" ref="K586" ca="1">IF(B586=0,0,INDIRECT("MRN_"&amp;A586))</f>
        <v>0</v>
      </c>
      <c r="L586" s="2">
        <f t="shared" si="241"/>
        <v>0</v>
      </c>
      <c r="M586" s="2" t="str">
        <f t="shared" si="242"/>
        <v>No</v>
      </c>
      <c r="N586" s="2" t="str">
        <f t="shared" si="243"/>
        <v>No</v>
      </c>
      <c r="O586" s="2" t="str" cm="1">
        <f t="array" aca="1" ref="O586" ca="1">IF(OR(INDIRECT("MRN_"&amp;A586)="N/A",B586=0),"No","Yes")</f>
        <v>No</v>
      </c>
    </row>
    <row r="587" spans="1:15" x14ac:dyDescent="0.25">
      <c r="A587" s="22">
        <v>18</v>
      </c>
      <c r="B587" s="84">
        <f>'Chart 18'!R35</f>
        <v>0</v>
      </c>
      <c r="C587" s="84">
        <f>'Chart 18'!S35</f>
        <v>0</v>
      </c>
      <c r="D587" s="84">
        <f>'Chart 18'!T35</f>
        <v>0</v>
      </c>
      <c r="E587" s="84">
        <f>'Chart 18'!U35</f>
        <v>0</v>
      </c>
      <c r="F587" s="85">
        <f>'Chart 18'!V35</f>
        <v>0</v>
      </c>
      <c r="G587" s="117">
        <f>'Chart 18'!W35</f>
        <v>0</v>
      </c>
      <c r="H587" s="84">
        <f>'Chart 18'!X35</f>
        <v>0</v>
      </c>
      <c r="I587" s="84">
        <f>'Chart 18'!Y35</f>
        <v>0</v>
      </c>
      <c r="J587" s="84">
        <f>'Chart 18'!Z35</f>
        <v>0</v>
      </c>
      <c r="K587" s="2" cm="1">
        <f t="array" aca="1" ref="K587" ca="1">IF(B587=0,0,INDIRECT("MRN_"&amp;A587))</f>
        <v>0</v>
      </c>
      <c r="L587" s="2">
        <f t="shared" si="241"/>
        <v>0</v>
      </c>
      <c r="M587" s="2" t="str">
        <f t="shared" si="242"/>
        <v>No</v>
      </c>
      <c r="N587" s="2" t="str">
        <f t="shared" si="243"/>
        <v>No</v>
      </c>
      <c r="O587" s="2" t="str" cm="1">
        <f t="array" aca="1" ref="O587" ca="1">IF(OR(INDIRECT("MRN_"&amp;A587)="N/A",B587=0),"No","Yes")</f>
        <v>No</v>
      </c>
    </row>
    <row r="588" spans="1:15" x14ac:dyDescent="0.25">
      <c r="A588" s="22">
        <v>18</v>
      </c>
      <c r="B588" s="84">
        <f>'Chart 18'!R36</f>
        <v>0</v>
      </c>
      <c r="C588" s="84">
        <f>'Chart 18'!S36</f>
        <v>0</v>
      </c>
      <c r="D588" s="84">
        <f>'Chart 18'!T36</f>
        <v>0</v>
      </c>
      <c r="E588" s="84">
        <f>'Chart 18'!U36</f>
        <v>0</v>
      </c>
      <c r="F588" s="85">
        <f>'Chart 18'!V36</f>
        <v>0</v>
      </c>
      <c r="G588" s="117">
        <f>'Chart 18'!W36</f>
        <v>0</v>
      </c>
      <c r="H588" s="84">
        <f>'Chart 18'!X36</f>
        <v>0</v>
      </c>
      <c r="I588" s="84">
        <f>'Chart 18'!Y36</f>
        <v>0</v>
      </c>
      <c r="J588" s="84">
        <f>'Chart 18'!Z36</f>
        <v>0</v>
      </c>
      <c r="K588" s="2" cm="1">
        <f t="array" aca="1" ref="K588" ca="1">IF(B588=0,0,INDIRECT("MRN_"&amp;A588))</f>
        <v>0</v>
      </c>
      <c r="L588" s="2">
        <f t="shared" si="241"/>
        <v>0</v>
      </c>
      <c r="M588" s="2" t="str">
        <f t="shared" si="242"/>
        <v>No</v>
      </c>
      <c r="N588" s="2" t="str">
        <f t="shared" si="243"/>
        <v>No</v>
      </c>
      <c r="O588" s="2" t="str" cm="1">
        <f t="array" aca="1" ref="O588" ca="1">IF(OR(INDIRECT("MRN_"&amp;A588)="N/A",B588=0),"No","Yes")</f>
        <v>No</v>
      </c>
    </row>
    <row r="589" spans="1:15" x14ac:dyDescent="0.25">
      <c r="A589" s="22">
        <v>18</v>
      </c>
      <c r="B589" s="84">
        <f>'Chart 18'!R37</f>
        <v>0</v>
      </c>
      <c r="C589" s="84">
        <f>'Chart 18'!S37</f>
        <v>0</v>
      </c>
      <c r="D589" s="84">
        <f>'Chart 18'!T37</f>
        <v>0</v>
      </c>
      <c r="E589" s="84">
        <f>'Chart 18'!U37</f>
        <v>0</v>
      </c>
      <c r="F589" s="85">
        <f>'Chart 18'!V37</f>
        <v>0</v>
      </c>
      <c r="G589" s="117">
        <f>'Chart 18'!W37</f>
        <v>0</v>
      </c>
      <c r="H589" s="84">
        <f>'Chart 18'!X37</f>
        <v>0</v>
      </c>
      <c r="I589" s="84">
        <f>'Chart 18'!Y37</f>
        <v>0</v>
      </c>
      <c r="J589" s="84">
        <f>'Chart 18'!Z37</f>
        <v>0</v>
      </c>
      <c r="K589" s="2" cm="1">
        <f t="array" aca="1" ref="K589" ca="1">IF(B589=0,0,INDIRECT("MRN_"&amp;A589))</f>
        <v>0</v>
      </c>
      <c r="L589" s="2">
        <f t="shared" si="241"/>
        <v>0</v>
      </c>
      <c r="M589" s="2" t="str">
        <f t="shared" si="242"/>
        <v>No</v>
      </c>
      <c r="N589" s="2" t="str">
        <f t="shared" si="243"/>
        <v>No</v>
      </c>
      <c r="O589" s="2" t="str" cm="1">
        <f t="array" aca="1" ref="O589" ca="1">IF(OR(INDIRECT("MRN_"&amp;A589)="N/A",B589=0),"No","Yes")</f>
        <v>No</v>
      </c>
    </row>
    <row r="590" spans="1:15" x14ac:dyDescent="0.25">
      <c r="A590" s="22">
        <v>18</v>
      </c>
      <c r="B590" s="84">
        <f>'Chart 18'!R38</f>
        <v>0</v>
      </c>
      <c r="C590" s="84">
        <f>'Chart 18'!S38</f>
        <v>0</v>
      </c>
      <c r="D590" s="84">
        <f>'Chart 18'!T38</f>
        <v>0</v>
      </c>
      <c r="E590" s="84">
        <f>'Chart 18'!U38</f>
        <v>0</v>
      </c>
      <c r="F590" s="85">
        <f>'Chart 18'!V38</f>
        <v>0</v>
      </c>
      <c r="G590" s="117">
        <f>'Chart 18'!W38</f>
        <v>0</v>
      </c>
      <c r="H590" s="84">
        <f>'Chart 18'!X38</f>
        <v>0</v>
      </c>
      <c r="I590" s="84">
        <f>'Chart 18'!Y38</f>
        <v>0</v>
      </c>
      <c r="J590" s="84">
        <f>'Chart 18'!Z38</f>
        <v>0</v>
      </c>
      <c r="K590" s="2" cm="1">
        <f t="array" aca="1" ref="K590" ca="1">IF(B590=0,0,INDIRECT("MRN_"&amp;A590))</f>
        <v>0</v>
      </c>
      <c r="L590" s="2">
        <f t="shared" si="241"/>
        <v>0</v>
      </c>
      <c r="M590" s="2" t="str">
        <f t="shared" si="242"/>
        <v>No</v>
      </c>
      <c r="N590" s="2" t="str">
        <f t="shared" si="243"/>
        <v>No</v>
      </c>
      <c r="O590" s="2" t="str" cm="1">
        <f t="array" aca="1" ref="O590" ca="1">IF(OR(INDIRECT("MRN_"&amp;A590)="N/A",B590=0),"No","Yes")</f>
        <v>No</v>
      </c>
    </row>
    <row r="591" spans="1:15" x14ac:dyDescent="0.25">
      <c r="A591" s="22">
        <v>19</v>
      </c>
      <c r="B591" s="84">
        <f>'Chart 19'!R9</f>
        <v>0</v>
      </c>
      <c r="C591" s="84">
        <f>'Chart 19'!S9</f>
        <v>0</v>
      </c>
      <c r="D591" s="84">
        <f>'Chart 19'!T9</f>
        <v>0</v>
      </c>
      <c r="E591" s="84">
        <f>'Chart 19'!U9</f>
        <v>0</v>
      </c>
      <c r="F591" s="85">
        <f>'Chart 19'!V9</f>
        <v>0</v>
      </c>
      <c r="G591" s="117">
        <f>'Chart 19'!W9</f>
        <v>0</v>
      </c>
      <c r="H591" s="84">
        <f>'Chart 19'!X9</f>
        <v>0</v>
      </c>
      <c r="I591" s="84">
        <f>'Chart 19'!Y9</f>
        <v>0</v>
      </c>
      <c r="J591" s="84">
        <f>'Chart 19'!Z9</f>
        <v>0</v>
      </c>
      <c r="K591" s="2" cm="1">
        <f t="array" aca="1" ref="K591" ca="1">IF(B591=0,0,INDIRECT("MRN_"&amp;A591))</f>
        <v>0</v>
      </c>
      <c r="L591" s="2">
        <f t="shared" ref="L591:L621" si="244">IF(B591=0,0,"Client_"&amp;A591)</f>
        <v>0</v>
      </c>
      <c r="M591" s="2" t="str">
        <f t="shared" ref="M591:M621" si="245">IF(I591=0,"No","Yes")</f>
        <v>No</v>
      </c>
      <c r="N591" s="2" t="str">
        <f t="shared" ref="N591:N621" si="246">IF(H591=0,"No","Yes")</f>
        <v>No</v>
      </c>
      <c r="O591" s="2" t="str" cm="1">
        <f t="array" aca="1" ref="O591" ca="1">IF(OR(INDIRECT("MRN_"&amp;A591)="N/A",B591=0),"No","Yes")</f>
        <v>No</v>
      </c>
    </row>
    <row r="592" spans="1:15" x14ac:dyDescent="0.25">
      <c r="A592" s="22">
        <v>19</v>
      </c>
      <c r="B592" s="84">
        <f>'Chart 19'!R10</f>
        <v>0</v>
      </c>
      <c r="C592" s="84">
        <f>'Chart 19'!S10</f>
        <v>0</v>
      </c>
      <c r="D592" s="84">
        <f>'Chart 19'!T10</f>
        <v>0</v>
      </c>
      <c r="E592" s="84">
        <f>'Chart 19'!U10</f>
        <v>0</v>
      </c>
      <c r="F592" s="85">
        <f>'Chart 19'!V10</f>
        <v>0</v>
      </c>
      <c r="G592" s="117">
        <f>'Chart 19'!W10</f>
        <v>0</v>
      </c>
      <c r="H592" s="84">
        <f>'Chart 19'!X10</f>
        <v>0</v>
      </c>
      <c r="I592" s="84">
        <f>'Chart 19'!Y10</f>
        <v>0</v>
      </c>
      <c r="J592" s="84">
        <f>'Chart 19'!Z10</f>
        <v>0</v>
      </c>
      <c r="K592" s="2" cm="1">
        <f t="array" aca="1" ref="K592" ca="1">IF(B592=0,0,INDIRECT("MRN_"&amp;A592))</f>
        <v>0</v>
      </c>
      <c r="L592" s="2">
        <f t="shared" ref="L592:L620" si="247">IF(B592=0,0,"Client_"&amp;A592)</f>
        <v>0</v>
      </c>
      <c r="M592" s="2" t="str">
        <f t="shared" ref="M592:M620" si="248">IF(I592=0,"No","Yes")</f>
        <v>No</v>
      </c>
      <c r="N592" s="2" t="str">
        <f t="shared" ref="N592:N620" si="249">IF(H592=0,"No","Yes")</f>
        <v>No</v>
      </c>
      <c r="O592" s="2" t="str" cm="1">
        <f t="array" aca="1" ref="O592" ca="1">IF(OR(INDIRECT("MRN_"&amp;A592)="N/A",B592=0),"No","Yes")</f>
        <v>No</v>
      </c>
    </row>
    <row r="593" spans="1:15" x14ac:dyDescent="0.25">
      <c r="A593" s="22">
        <v>19</v>
      </c>
      <c r="B593" s="84">
        <f>'Chart 19'!R11</f>
        <v>0</v>
      </c>
      <c r="C593" s="84">
        <f>'Chart 19'!S11</f>
        <v>0</v>
      </c>
      <c r="D593" s="84">
        <f>'Chart 19'!T11</f>
        <v>0</v>
      </c>
      <c r="E593" s="84">
        <f>'Chart 19'!U11</f>
        <v>0</v>
      </c>
      <c r="F593" s="85">
        <f>'Chart 19'!V11</f>
        <v>0</v>
      </c>
      <c r="G593" s="117">
        <f>'Chart 19'!W11</f>
        <v>0</v>
      </c>
      <c r="H593" s="84">
        <f>'Chart 19'!X11</f>
        <v>0</v>
      </c>
      <c r="I593" s="84">
        <f>'Chart 19'!Y11</f>
        <v>0</v>
      </c>
      <c r="J593" s="84">
        <f>'Chart 19'!Z11</f>
        <v>0</v>
      </c>
      <c r="K593" s="2" cm="1">
        <f t="array" aca="1" ref="K593" ca="1">IF(B593=0,0,INDIRECT("MRN_"&amp;A593))</f>
        <v>0</v>
      </c>
      <c r="L593" s="2">
        <f t="shared" si="247"/>
        <v>0</v>
      </c>
      <c r="M593" s="2" t="str">
        <f t="shared" si="248"/>
        <v>No</v>
      </c>
      <c r="N593" s="2" t="str">
        <f t="shared" si="249"/>
        <v>No</v>
      </c>
      <c r="O593" s="2" t="str" cm="1">
        <f t="array" aca="1" ref="O593" ca="1">IF(OR(INDIRECT("MRN_"&amp;A593)="N/A",B593=0),"No","Yes")</f>
        <v>No</v>
      </c>
    </row>
    <row r="594" spans="1:15" x14ac:dyDescent="0.25">
      <c r="A594" s="22">
        <v>19</v>
      </c>
      <c r="B594" s="84">
        <f>'Chart 19'!R12</f>
        <v>0</v>
      </c>
      <c r="C594" s="84">
        <f>'Chart 19'!S12</f>
        <v>0</v>
      </c>
      <c r="D594" s="84">
        <f>'Chart 19'!T12</f>
        <v>0</v>
      </c>
      <c r="E594" s="84">
        <f>'Chart 19'!U12</f>
        <v>0</v>
      </c>
      <c r="F594" s="85">
        <f>'Chart 19'!V12</f>
        <v>0</v>
      </c>
      <c r="G594" s="117">
        <f>'Chart 19'!W12</f>
        <v>0</v>
      </c>
      <c r="H594" s="84">
        <f>'Chart 19'!X12</f>
        <v>0</v>
      </c>
      <c r="I594" s="84">
        <f>'Chart 19'!Y12</f>
        <v>0</v>
      </c>
      <c r="J594" s="84">
        <f>'Chart 19'!Z12</f>
        <v>0</v>
      </c>
      <c r="K594" s="2" cm="1">
        <f t="array" aca="1" ref="K594" ca="1">IF(B594=0,0,INDIRECT("MRN_"&amp;A594))</f>
        <v>0</v>
      </c>
      <c r="L594" s="2">
        <f t="shared" si="247"/>
        <v>0</v>
      </c>
      <c r="M594" s="2" t="str">
        <f t="shared" si="248"/>
        <v>No</v>
      </c>
      <c r="N594" s="2" t="str">
        <f t="shared" si="249"/>
        <v>No</v>
      </c>
      <c r="O594" s="2" t="str" cm="1">
        <f t="array" aca="1" ref="O594" ca="1">IF(OR(INDIRECT("MRN_"&amp;A594)="N/A",B594=0),"No","Yes")</f>
        <v>No</v>
      </c>
    </row>
    <row r="595" spans="1:15" x14ac:dyDescent="0.25">
      <c r="A595" s="22">
        <v>19</v>
      </c>
      <c r="B595" s="84">
        <f>'Chart 19'!R13</f>
        <v>0</v>
      </c>
      <c r="C595" s="84">
        <f>'Chart 19'!S13</f>
        <v>0</v>
      </c>
      <c r="D595" s="84">
        <f>'Chart 19'!T13</f>
        <v>0</v>
      </c>
      <c r="E595" s="84">
        <f>'Chart 19'!U13</f>
        <v>0</v>
      </c>
      <c r="F595" s="85">
        <f>'Chart 19'!V13</f>
        <v>0</v>
      </c>
      <c r="G595" s="117">
        <f>'Chart 19'!W13</f>
        <v>0</v>
      </c>
      <c r="H595" s="84">
        <f>'Chart 19'!X13</f>
        <v>0</v>
      </c>
      <c r="I595" s="84">
        <f>'Chart 19'!Y13</f>
        <v>0</v>
      </c>
      <c r="J595" s="84">
        <f>'Chart 19'!Z13</f>
        <v>0</v>
      </c>
      <c r="K595" s="2" cm="1">
        <f t="array" aca="1" ref="K595" ca="1">IF(B595=0,0,INDIRECT("MRN_"&amp;A595))</f>
        <v>0</v>
      </c>
      <c r="L595" s="2">
        <f t="shared" si="247"/>
        <v>0</v>
      </c>
      <c r="M595" s="2" t="str">
        <f t="shared" si="248"/>
        <v>No</v>
      </c>
      <c r="N595" s="2" t="str">
        <f t="shared" si="249"/>
        <v>No</v>
      </c>
      <c r="O595" s="2" t="str" cm="1">
        <f t="array" aca="1" ref="O595" ca="1">IF(OR(INDIRECT("MRN_"&amp;A595)="N/A",B595=0),"No","Yes")</f>
        <v>No</v>
      </c>
    </row>
    <row r="596" spans="1:15" x14ac:dyDescent="0.25">
      <c r="A596" s="22">
        <v>19</v>
      </c>
      <c r="B596" s="84">
        <f>'Chart 19'!R14</f>
        <v>0</v>
      </c>
      <c r="C596" s="84">
        <f>'Chart 19'!S14</f>
        <v>0</v>
      </c>
      <c r="D596" s="84">
        <f>'Chart 19'!T14</f>
        <v>0</v>
      </c>
      <c r="E596" s="84">
        <f>'Chart 19'!U14</f>
        <v>0</v>
      </c>
      <c r="F596" s="85">
        <f>'Chart 19'!V14</f>
        <v>0</v>
      </c>
      <c r="G596" s="117">
        <f>'Chart 19'!W14</f>
        <v>0</v>
      </c>
      <c r="H596" s="84">
        <f>'Chart 19'!X14</f>
        <v>0</v>
      </c>
      <c r="I596" s="84">
        <f>'Chart 19'!Y14</f>
        <v>0</v>
      </c>
      <c r="J596" s="84">
        <f>'Chart 19'!Z14</f>
        <v>0</v>
      </c>
      <c r="K596" s="2" cm="1">
        <f t="array" aca="1" ref="K596" ca="1">IF(B596=0,0,INDIRECT("MRN_"&amp;A596))</f>
        <v>0</v>
      </c>
      <c r="L596" s="2">
        <f t="shared" si="247"/>
        <v>0</v>
      </c>
      <c r="M596" s="2" t="str">
        <f t="shared" si="248"/>
        <v>No</v>
      </c>
      <c r="N596" s="2" t="str">
        <f t="shared" si="249"/>
        <v>No</v>
      </c>
      <c r="O596" s="2" t="str" cm="1">
        <f t="array" aca="1" ref="O596" ca="1">IF(OR(INDIRECT("MRN_"&amp;A596)="N/A",B596=0),"No","Yes")</f>
        <v>No</v>
      </c>
    </row>
    <row r="597" spans="1:15" x14ac:dyDescent="0.25">
      <c r="A597" s="22">
        <v>19</v>
      </c>
      <c r="B597" s="84">
        <f>'Chart 19'!R15</f>
        <v>0</v>
      </c>
      <c r="C597" s="84">
        <f>'Chart 19'!S15</f>
        <v>0</v>
      </c>
      <c r="D597" s="84">
        <f>'Chart 19'!T15</f>
        <v>0</v>
      </c>
      <c r="E597" s="84">
        <f>'Chart 19'!U15</f>
        <v>0</v>
      </c>
      <c r="F597" s="85">
        <f>'Chart 19'!V15</f>
        <v>0</v>
      </c>
      <c r="G597" s="117">
        <f>'Chart 19'!W15</f>
        <v>0</v>
      </c>
      <c r="H597" s="84">
        <f>'Chart 19'!X15</f>
        <v>0</v>
      </c>
      <c r="I597" s="84">
        <f>'Chart 19'!Y15</f>
        <v>0</v>
      </c>
      <c r="J597" s="84">
        <f>'Chart 19'!Z15</f>
        <v>0</v>
      </c>
      <c r="K597" s="2" cm="1">
        <f t="array" aca="1" ref="K597" ca="1">IF(B597=0,0,INDIRECT("MRN_"&amp;A597))</f>
        <v>0</v>
      </c>
      <c r="L597" s="2">
        <f t="shared" si="247"/>
        <v>0</v>
      </c>
      <c r="M597" s="2" t="str">
        <f t="shared" si="248"/>
        <v>No</v>
      </c>
      <c r="N597" s="2" t="str">
        <f t="shared" si="249"/>
        <v>No</v>
      </c>
      <c r="O597" s="2" t="str" cm="1">
        <f t="array" aca="1" ref="O597" ca="1">IF(OR(INDIRECT("MRN_"&amp;A597)="N/A",B597=0),"No","Yes")</f>
        <v>No</v>
      </c>
    </row>
    <row r="598" spans="1:15" x14ac:dyDescent="0.25">
      <c r="A598" s="22">
        <v>19</v>
      </c>
      <c r="B598" s="84">
        <f>'Chart 19'!R16</f>
        <v>0</v>
      </c>
      <c r="C598" s="84">
        <f>'Chart 19'!S16</f>
        <v>0</v>
      </c>
      <c r="D598" s="84">
        <f>'Chart 19'!T16</f>
        <v>0</v>
      </c>
      <c r="E598" s="84">
        <f>'Chart 19'!U16</f>
        <v>0</v>
      </c>
      <c r="F598" s="85">
        <f>'Chart 19'!V16</f>
        <v>0</v>
      </c>
      <c r="G598" s="117">
        <f>'Chart 19'!W16</f>
        <v>0</v>
      </c>
      <c r="H598" s="84">
        <f>'Chart 19'!X16</f>
        <v>0</v>
      </c>
      <c r="I598" s="84">
        <f>'Chart 19'!Y16</f>
        <v>0</v>
      </c>
      <c r="J598" s="84">
        <f>'Chart 19'!Z16</f>
        <v>0</v>
      </c>
      <c r="K598" s="2" cm="1">
        <f t="array" aca="1" ref="K598" ca="1">IF(B598=0,0,INDIRECT("MRN_"&amp;A598))</f>
        <v>0</v>
      </c>
      <c r="L598" s="2">
        <f t="shared" si="247"/>
        <v>0</v>
      </c>
      <c r="M598" s="2" t="str">
        <f t="shared" si="248"/>
        <v>No</v>
      </c>
      <c r="N598" s="2" t="str">
        <f t="shared" si="249"/>
        <v>No</v>
      </c>
      <c r="O598" s="2" t="str" cm="1">
        <f t="array" aca="1" ref="O598" ca="1">IF(OR(INDIRECT("MRN_"&amp;A598)="N/A",B598=0),"No","Yes")</f>
        <v>No</v>
      </c>
    </row>
    <row r="599" spans="1:15" x14ac:dyDescent="0.25">
      <c r="A599" s="22">
        <v>19</v>
      </c>
      <c r="B599" s="84">
        <f>'Chart 19'!R17</f>
        <v>0</v>
      </c>
      <c r="C599" s="84">
        <f>'Chart 19'!S17</f>
        <v>0</v>
      </c>
      <c r="D599" s="84">
        <f>'Chart 19'!T17</f>
        <v>0</v>
      </c>
      <c r="E599" s="84">
        <f>'Chart 19'!U17</f>
        <v>0</v>
      </c>
      <c r="F599" s="85">
        <f>'Chart 19'!V17</f>
        <v>0</v>
      </c>
      <c r="G599" s="117">
        <f>'Chart 19'!W17</f>
        <v>0</v>
      </c>
      <c r="H599" s="84">
        <f>'Chart 19'!X17</f>
        <v>0</v>
      </c>
      <c r="I599" s="84">
        <f>'Chart 19'!Y17</f>
        <v>0</v>
      </c>
      <c r="J599" s="84">
        <f>'Chart 19'!Z17</f>
        <v>0</v>
      </c>
      <c r="K599" s="2" cm="1">
        <f t="array" aca="1" ref="K599" ca="1">IF(B599=0,0,INDIRECT("MRN_"&amp;A599))</f>
        <v>0</v>
      </c>
      <c r="L599" s="2">
        <f t="shared" si="247"/>
        <v>0</v>
      </c>
      <c r="M599" s="2" t="str">
        <f t="shared" si="248"/>
        <v>No</v>
      </c>
      <c r="N599" s="2" t="str">
        <f t="shared" si="249"/>
        <v>No</v>
      </c>
      <c r="O599" s="2" t="str" cm="1">
        <f t="array" aca="1" ref="O599" ca="1">IF(OR(INDIRECT("MRN_"&amp;A599)="N/A",B599=0),"No","Yes")</f>
        <v>No</v>
      </c>
    </row>
    <row r="600" spans="1:15" x14ac:dyDescent="0.25">
      <c r="A600" s="22">
        <v>19</v>
      </c>
      <c r="B600" s="84">
        <f>'Chart 19'!R18</f>
        <v>0</v>
      </c>
      <c r="C600" s="84">
        <f>'Chart 19'!S18</f>
        <v>0</v>
      </c>
      <c r="D600" s="84">
        <f>'Chart 19'!T18</f>
        <v>0</v>
      </c>
      <c r="E600" s="84">
        <f>'Chart 19'!U18</f>
        <v>0</v>
      </c>
      <c r="F600" s="85">
        <f>'Chart 19'!V18</f>
        <v>0</v>
      </c>
      <c r="G600" s="117">
        <f>'Chart 19'!W18</f>
        <v>0</v>
      </c>
      <c r="H600" s="84">
        <f>'Chart 19'!X18</f>
        <v>0</v>
      </c>
      <c r="I600" s="84">
        <f>'Chart 19'!Y18</f>
        <v>0</v>
      </c>
      <c r="J600" s="84">
        <f>'Chart 19'!Z18</f>
        <v>0</v>
      </c>
      <c r="K600" s="2" cm="1">
        <f t="array" aca="1" ref="K600" ca="1">IF(B600=0,0,INDIRECT("MRN_"&amp;A600))</f>
        <v>0</v>
      </c>
      <c r="L600" s="2">
        <f t="shared" si="247"/>
        <v>0</v>
      </c>
      <c r="M600" s="2" t="str">
        <f t="shared" si="248"/>
        <v>No</v>
      </c>
      <c r="N600" s="2" t="str">
        <f t="shared" si="249"/>
        <v>No</v>
      </c>
      <c r="O600" s="2" t="str" cm="1">
        <f t="array" aca="1" ref="O600" ca="1">IF(OR(INDIRECT("MRN_"&amp;A600)="N/A",B600=0),"No","Yes")</f>
        <v>No</v>
      </c>
    </row>
    <row r="601" spans="1:15" x14ac:dyDescent="0.25">
      <c r="A601" s="22">
        <v>19</v>
      </c>
      <c r="B601" s="84">
        <f>'Chart 19'!R19</f>
        <v>0</v>
      </c>
      <c r="C601" s="84">
        <f>'Chart 19'!S19</f>
        <v>0</v>
      </c>
      <c r="D601" s="84">
        <f>'Chart 19'!T19</f>
        <v>0</v>
      </c>
      <c r="E601" s="84">
        <f>'Chart 19'!U19</f>
        <v>0</v>
      </c>
      <c r="F601" s="85">
        <f>'Chart 19'!V19</f>
        <v>0</v>
      </c>
      <c r="G601" s="117">
        <f>'Chart 19'!W19</f>
        <v>0</v>
      </c>
      <c r="H601" s="84">
        <f>'Chart 19'!X19</f>
        <v>0</v>
      </c>
      <c r="I601" s="84">
        <f>'Chart 19'!Y19</f>
        <v>0</v>
      </c>
      <c r="J601" s="84">
        <f>'Chart 19'!Z19</f>
        <v>0</v>
      </c>
      <c r="K601" s="2" cm="1">
        <f t="array" aca="1" ref="K601" ca="1">IF(B601=0,0,INDIRECT("MRN_"&amp;A601))</f>
        <v>0</v>
      </c>
      <c r="L601" s="2">
        <f t="shared" si="247"/>
        <v>0</v>
      </c>
      <c r="M601" s="2" t="str">
        <f t="shared" si="248"/>
        <v>No</v>
      </c>
      <c r="N601" s="2" t="str">
        <f t="shared" si="249"/>
        <v>No</v>
      </c>
      <c r="O601" s="2" t="str" cm="1">
        <f t="array" aca="1" ref="O601" ca="1">IF(OR(INDIRECT("MRN_"&amp;A601)="N/A",B601=0),"No","Yes")</f>
        <v>No</v>
      </c>
    </row>
    <row r="602" spans="1:15" x14ac:dyDescent="0.25">
      <c r="A602" s="22">
        <v>19</v>
      </c>
      <c r="B602" s="84">
        <f>'Chart 19'!R20</f>
        <v>0</v>
      </c>
      <c r="C602" s="84">
        <f>'Chart 19'!S20</f>
        <v>0</v>
      </c>
      <c r="D602" s="84">
        <f>'Chart 19'!T20</f>
        <v>0</v>
      </c>
      <c r="E602" s="84">
        <f>'Chart 19'!U20</f>
        <v>0</v>
      </c>
      <c r="F602" s="85">
        <f>'Chart 19'!V20</f>
        <v>0</v>
      </c>
      <c r="G602" s="117">
        <f>'Chart 19'!W20</f>
        <v>0</v>
      </c>
      <c r="H602" s="84">
        <f>'Chart 19'!X20</f>
        <v>0</v>
      </c>
      <c r="I602" s="84">
        <f>'Chart 19'!Y20</f>
        <v>0</v>
      </c>
      <c r="J602" s="84">
        <f>'Chart 19'!Z20</f>
        <v>0</v>
      </c>
      <c r="K602" s="2" cm="1">
        <f t="array" aca="1" ref="K602" ca="1">IF(B602=0,0,INDIRECT("MRN_"&amp;A602))</f>
        <v>0</v>
      </c>
      <c r="L602" s="2">
        <f t="shared" si="247"/>
        <v>0</v>
      </c>
      <c r="M602" s="2" t="str">
        <f t="shared" si="248"/>
        <v>No</v>
      </c>
      <c r="N602" s="2" t="str">
        <f t="shared" si="249"/>
        <v>No</v>
      </c>
      <c r="O602" s="2" t="str" cm="1">
        <f t="array" aca="1" ref="O602" ca="1">IF(OR(INDIRECT("MRN_"&amp;A602)="N/A",B602=0),"No","Yes")</f>
        <v>No</v>
      </c>
    </row>
    <row r="603" spans="1:15" x14ac:dyDescent="0.25">
      <c r="A603" s="22">
        <v>19</v>
      </c>
      <c r="B603" s="84">
        <f>'Chart 19'!R21</f>
        <v>0</v>
      </c>
      <c r="C603" s="84">
        <f>'Chart 19'!S21</f>
        <v>0</v>
      </c>
      <c r="D603" s="84">
        <f>'Chart 19'!T21</f>
        <v>0</v>
      </c>
      <c r="E603" s="84">
        <f>'Chart 19'!U21</f>
        <v>0</v>
      </c>
      <c r="F603" s="85">
        <f>'Chart 19'!V21</f>
        <v>0</v>
      </c>
      <c r="G603" s="117">
        <f>'Chart 19'!W21</f>
        <v>0</v>
      </c>
      <c r="H603" s="84">
        <f>'Chart 19'!X21</f>
        <v>0</v>
      </c>
      <c r="I603" s="84">
        <f>'Chart 19'!Y21</f>
        <v>0</v>
      </c>
      <c r="J603" s="84">
        <f>'Chart 19'!Z21</f>
        <v>0</v>
      </c>
      <c r="K603" s="2" cm="1">
        <f t="array" aca="1" ref="K603" ca="1">IF(B603=0,0,INDIRECT("MRN_"&amp;A603))</f>
        <v>0</v>
      </c>
      <c r="L603" s="2">
        <f t="shared" si="247"/>
        <v>0</v>
      </c>
      <c r="M603" s="2" t="str">
        <f t="shared" si="248"/>
        <v>No</v>
      </c>
      <c r="N603" s="2" t="str">
        <f t="shared" si="249"/>
        <v>No</v>
      </c>
      <c r="O603" s="2" t="str" cm="1">
        <f t="array" aca="1" ref="O603" ca="1">IF(OR(INDIRECT("MRN_"&amp;A603)="N/A",B603=0),"No","Yes")</f>
        <v>No</v>
      </c>
    </row>
    <row r="604" spans="1:15" x14ac:dyDescent="0.25">
      <c r="A604" s="22">
        <v>19</v>
      </c>
      <c r="B604" s="84">
        <f>'Chart 19'!R22</f>
        <v>0</v>
      </c>
      <c r="C604" s="84">
        <f>'Chart 19'!S22</f>
        <v>0</v>
      </c>
      <c r="D604" s="84">
        <f>'Chart 19'!T22</f>
        <v>0</v>
      </c>
      <c r="E604" s="84">
        <f>'Chart 19'!U22</f>
        <v>0</v>
      </c>
      <c r="F604" s="85">
        <f>'Chart 19'!V22</f>
        <v>0</v>
      </c>
      <c r="G604" s="117">
        <f>'Chart 19'!W22</f>
        <v>0</v>
      </c>
      <c r="H604" s="84">
        <f>'Chart 19'!X22</f>
        <v>0</v>
      </c>
      <c r="I604" s="84">
        <f>'Chart 19'!Y22</f>
        <v>0</v>
      </c>
      <c r="J604" s="84">
        <f>'Chart 19'!Z22</f>
        <v>0</v>
      </c>
      <c r="K604" s="2" cm="1">
        <f t="array" aca="1" ref="K604" ca="1">IF(B604=0,0,INDIRECT("MRN_"&amp;A604))</f>
        <v>0</v>
      </c>
      <c r="L604" s="2">
        <f t="shared" si="247"/>
        <v>0</v>
      </c>
      <c r="M604" s="2" t="str">
        <f t="shared" si="248"/>
        <v>No</v>
      </c>
      <c r="N604" s="2" t="str">
        <f t="shared" si="249"/>
        <v>No</v>
      </c>
      <c r="O604" s="2" t="str" cm="1">
        <f t="array" aca="1" ref="O604" ca="1">IF(OR(INDIRECT("MRN_"&amp;A604)="N/A",B604=0),"No","Yes")</f>
        <v>No</v>
      </c>
    </row>
    <row r="605" spans="1:15" x14ac:dyDescent="0.25">
      <c r="A605" s="22">
        <v>19</v>
      </c>
      <c r="B605" s="84">
        <f>'Chart 19'!R23</f>
        <v>0</v>
      </c>
      <c r="C605" s="84">
        <f>'Chart 19'!S23</f>
        <v>0</v>
      </c>
      <c r="D605" s="84">
        <f>'Chart 19'!T23</f>
        <v>0</v>
      </c>
      <c r="E605" s="84">
        <f>'Chart 19'!U23</f>
        <v>0</v>
      </c>
      <c r="F605" s="85">
        <f>'Chart 19'!V23</f>
        <v>0</v>
      </c>
      <c r="G605" s="117">
        <f>'Chart 19'!W23</f>
        <v>0</v>
      </c>
      <c r="H605" s="84">
        <f>'Chart 19'!X23</f>
        <v>0</v>
      </c>
      <c r="I605" s="84">
        <f>'Chart 19'!Y23</f>
        <v>0</v>
      </c>
      <c r="J605" s="84">
        <f>'Chart 19'!Z23</f>
        <v>0</v>
      </c>
      <c r="K605" s="2" cm="1">
        <f t="array" aca="1" ref="K605" ca="1">IF(B605=0,0,INDIRECT("MRN_"&amp;A605))</f>
        <v>0</v>
      </c>
      <c r="L605" s="2">
        <f t="shared" si="247"/>
        <v>0</v>
      </c>
      <c r="M605" s="2" t="str">
        <f t="shared" si="248"/>
        <v>No</v>
      </c>
      <c r="N605" s="2" t="str">
        <f t="shared" si="249"/>
        <v>No</v>
      </c>
      <c r="O605" s="2" t="str" cm="1">
        <f t="array" aca="1" ref="O605" ca="1">IF(OR(INDIRECT("MRN_"&amp;A605)="N/A",B605=0),"No","Yes")</f>
        <v>No</v>
      </c>
    </row>
    <row r="606" spans="1:15" x14ac:dyDescent="0.25">
      <c r="A606" s="22">
        <v>19</v>
      </c>
      <c r="B606" s="84">
        <f>'Chart 19'!R24</f>
        <v>0</v>
      </c>
      <c r="C606" s="84">
        <f>'Chart 19'!S24</f>
        <v>0</v>
      </c>
      <c r="D606" s="84">
        <f>'Chart 19'!T24</f>
        <v>0</v>
      </c>
      <c r="E606" s="84">
        <f>'Chart 19'!U24</f>
        <v>0</v>
      </c>
      <c r="F606" s="85">
        <f>'Chart 19'!V24</f>
        <v>0</v>
      </c>
      <c r="G606" s="117">
        <f>'Chart 19'!W24</f>
        <v>0</v>
      </c>
      <c r="H606" s="84">
        <f>'Chart 19'!X24</f>
        <v>0</v>
      </c>
      <c r="I606" s="84">
        <f>'Chart 19'!Y24</f>
        <v>0</v>
      </c>
      <c r="J606" s="84">
        <f>'Chart 19'!Z24</f>
        <v>0</v>
      </c>
      <c r="K606" s="2" cm="1">
        <f t="array" aca="1" ref="K606" ca="1">IF(B606=0,0,INDIRECT("MRN_"&amp;A606))</f>
        <v>0</v>
      </c>
      <c r="L606" s="2">
        <f t="shared" si="247"/>
        <v>0</v>
      </c>
      <c r="M606" s="2" t="str">
        <f t="shared" si="248"/>
        <v>No</v>
      </c>
      <c r="N606" s="2" t="str">
        <f t="shared" si="249"/>
        <v>No</v>
      </c>
      <c r="O606" s="2" t="str" cm="1">
        <f t="array" aca="1" ref="O606" ca="1">IF(OR(INDIRECT("MRN_"&amp;A606)="N/A",B606=0),"No","Yes")</f>
        <v>No</v>
      </c>
    </row>
    <row r="607" spans="1:15" x14ac:dyDescent="0.25">
      <c r="A607" s="22">
        <v>19</v>
      </c>
      <c r="B607" s="84">
        <f>'Chart 19'!R25</f>
        <v>0</v>
      </c>
      <c r="C607" s="84">
        <f>'Chart 19'!S25</f>
        <v>0</v>
      </c>
      <c r="D607" s="84">
        <f>'Chart 19'!T25</f>
        <v>0</v>
      </c>
      <c r="E607" s="84">
        <f>'Chart 19'!U25</f>
        <v>0</v>
      </c>
      <c r="F607" s="85">
        <f>'Chart 19'!V25</f>
        <v>0</v>
      </c>
      <c r="G607" s="117">
        <f>'Chart 19'!W25</f>
        <v>0</v>
      </c>
      <c r="H607" s="84">
        <f>'Chart 19'!X25</f>
        <v>0</v>
      </c>
      <c r="I607" s="84">
        <f>'Chart 19'!Y25</f>
        <v>0</v>
      </c>
      <c r="J607" s="84">
        <f>'Chart 19'!Z25</f>
        <v>0</v>
      </c>
      <c r="K607" s="2" cm="1">
        <f t="array" aca="1" ref="K607" ca="1">IF(B607=0,0,INDIRECT("MRN_"&amp;A607))</f>
        <v>0</v>
      </c>
      <c r="L607" s="2">
        <f t="shared" si="247"/>
        <v>0</v>
      </c>
      <c r="M607" s="2" t="str">
        <f t="shared" si="248"/>
        <v>No</v>
      </c>
      <c r="N607" s="2" t="str">
        <f t="shared" si="249"/>
        <v>No</v>
      </c>
      <c r="O607" s="2" t="str" cm="1">
        <f t="array" aca="1" ref="O607" ca="1">IF(OR(INDIRECT("MRN_"&amp;A607)="N/A",B607=0),"No","Yes")</f>
        <v>No</v>
      </c>
    </row>
    <row r="608" spans="1:15" x14ac:dyDescent="0.25">
      <c r="A608" s="22">
        <v>19</v>
      </c>
      <c r="B608" s="84">
        <f>'Chart 19'!R26</f>
        <v>0</v>
      </c>
      <c r="C608" s="84">
        <f>'Chart 19'!S26</f>
        <v>0</v>
      </c>
      <c r="D608" s="84">
        <f>'Chart 19'!T26</f>
        <v>0</v>
      </c>
      <c r="E608" s="84">
        <f>'Chart 19'!U26</f>
        <v>0</v>
      </c>
      <c r="F608" s="85">
        <f>'Chart 19'!V26</f>
        <v>0</v>
      </c>
      <c r="G608" s="117">
        <f>'Chart 19'!W26</f>
        <v>0</v>
      </c>
      <c r="H608" s="84">
        <f>'Chart 19'!X26</f>
        <v>0</v>
      </c>
      <c r="I608" s="84">
        <f>'Chart 19'!Y26</f>
        <v>0</v>
      </c>
      <c r="J608" s="84">
        <f>'Chart 19'!Z26</f>
        <v>0</v>
      </c>
      <c r="K608" s="2" cm="1">
        <f t="array" aca="1" ref="K608" ca="1">IF(B608=0,0,INDIRECT("MRN_"&amp;A608))</f>
        <v>0</v>
      </c>
      <c r="L608" s="2">
        <f t="shared" si="247"/>
        <v>0</v>
      </c>
      <c r="M608" s="2" t="str">
        <f t="shared" si="248"/>
        <v>No</v>
      </c>
      <c r="N608" s="2" t="str">
        <f t="shared" si="249"/>
        <v>No</v>
      </c>
      <c r="O608" s="2" t="str" cm="1">
        <f t="array" aca="1" ref="O608" ca="1">IF(OR(INDIRECT("MRN_"&amp;A608)="N/A",B608=0),"No","Yes")</f>
        <v>No</v>
      </c>
    </row>
    <row r="609" spans="1:15" x14ac:dyDescent="0.25">
      <c r="A609" s="22">
        <v>19</v>
      </c>
      <c r="B609" s="84">
        <f>'Chart 19'!R27</f>
        <v>0</v>
      </c>
      <c r="C609" s="84">
        <f>'Chart 19'!S27</f>
        <v>0</v>
      </c>
      <c r="D609" s="84">
        <f>'Chart 19'!T27</f>
        <v>0</v>
      </c>
      <c r="E609" s="84">
        <f>'Chart 19'!U27</f>
        <v>0</v>
      </c>
      <c r="F609" s="85">
        <f>'Chart 19'!V27</f>
        <v>0</v>
      </c>
      <c r="G609" s="117">
        <f>'Chart 19'!W27</f>
        <v>0</v>
      </c>
      <c r="H609" s="84">
        <f>'Chart 19'!X27</f>
        <v>0</v>
      </c>
      <c r="I609" s="84">
        <f>'Chart 19'!Y27</f>
        <v>0</v>
      </c>
      <c r="J609" s="84">
        <f>'Chart 19'!Z27</f>
        <v>0</v>
      </c>
      <c r="K609" s="2" cm="1">
        <f t="array" aca="1" ref="K609" ca="1">IF(B609=0,0,INDIRECT("MRN_"&amp;A609))</f>
        <v>0</v>
      </c>
      <c r="L609" s="2">
        <f t="shared" si="247"/>
        <v>0</v>
      </c>
      <c r="M609" s="2" t="str">
        <f t="shared" si="248"/>
        <v>No</v>
      </c>
      <c r="N609" s="2" t="str">
        <f t="shared" si="249"/>
        <v>No</v>
      </c>
      <c r="O609" s="2" t="str" cm="1">
        <f t="array" aca="1" ref="O609" ca="1">IF(OR(INDIRECT("MRN_"&amp;A609)="N/A",B609=0),"No","Yes")</f>
        <v>No</v>
      </c>
    </row>
    <row r="610" spans="1:15" x14ac:dyDescent="0.25">
      <c r="A610" s="22">
        <v>19</v>
      </c>
      <c r="B610" s="84">
        <f>'Chart 19'!R28</f>
        <v>0</v>
      </c>
      <c r="C610" s="84">
        <f>'Chart 19'!S28</f>
        <v>0</v>
      </c>
      <c r="D610" s="84">
        <f>'Chart 19'!T28</f>
        <v>0</v>
      </c>
      <c r="E610" s="84">
        <f>'Chart 19'!U28</f>
        <v>0</v>
      </c>
      <c r="F610" s="85">
        <f>'Chart 19'!V28</f>
        <v>0</v>
      </c>
      <c r="G610" s="117">
        <f>'Chart 19'!W28</f>
        <v>0</v>
      </c>
      <c r="H610" s="84">
        <f>'Chart 19'!X28</f>
        <v>0</v>
      </c>
      <c r="I610" s="84">
        <f>'Chart 19'!Y28</f>
        <v>0</v>
      </c>
      <c r="J610" s="84">
        <f>'Chart 19'!Z28</f>
        <v>0</v>
      </c>
      <c r="K610" s="2" cm="1">
        <f t="array" aca="1" ref="K610" ca="1">IF(B610=0,0,INDIRECT("MRN_"&amp;A610))</f>
        <v>0</v>
      </c>
      <c r="L610" s="2">
        <f t="shared" si="247"/>
        <v>0</v>
      </c>
      <c r="M610" s="2" t="str">
        <f t="shared" si="248"/>
        <v>No</v>
      </c>
      <c r="N610" s="2" t="str">
        <f t="shared" si="249"/>
        <v>No</v>
      </c>
      <c r="O610" s="2" t="str" cm="1">
        <f t="array" aca="1" ref="O610" ca="1">IF(OR(INDIRECT("MRN_"&amp;A610)="N/A",B610=0),"No","Yes")</f>
        <v>No</v>
      </c>
    </row>
    <row r="611" spans="1:15" x14ac:dyDescent="0.25">
      <c r="A611" s="22">
        <v>19</v>
      </c>
      <c r="B611" s="84">
        <f>'Chart 19'!R29</f>
        <v>0</v>
      </c>
      <c r="C611" s="84">
        <f>'Chart 19'!S29</f>
        <v>0</v>
      </c>
      <c r="D611" s="84">
        <f>'Chart 19'!T29</f>
        <v>0</v>
      </c>
      <c r="E611" s="84">
        <f>'Chart 19'!U29</f>
        <v>0</v>
      </c>
      <c r="F611" s="85">
        <f>'Chart 19'!V29</f>
        <v>0</v>
      </c>
      <c r="G611" s="117">
        <f>'Chart 19'!W29</f>
        <v>0</v>
      </c>
      <c r="H611" s="84">
        <f>'Chart 19'!X29</f>
        <v>0</v>
      </c>
      <c r="I611" s="84">
        <f>'Chart 19'!Y29</f>
        <v>0</v>
      </c>
      <c r="J611" s="84">
        <f>'Chart 19'!Z29</f>
        <v>0</v>
      </c>
      <c r="K611" s="2" cm="1">
        <f t="array" aca="1" ref="K611" ca="1">IF(B611=0,0,INDIRECT("MRN_"&amp;A611))</f>
        <v>0</v>
      </c>
      <c r="L611" s="2">
        <f t="shared" si="247"/>
        <v>0</v>
      </c>
      <c r="M611" s="2" t="str">
        <f t="shared" si="248"/>
        <v>No</v>
      </c>
      <c r="N611" s="2" t="str">
        <f t="shared" si="249"/>
        <v>No</v>
      </c>
      <c r="O611" s="2" t="str" cm="1">
        <f t="array" aca="1" ref="O611" ca="1">IF(OR(INDIRECT("MRN_"&amp;A611)="N/A",B611=0),"No","Yes")</f>
        <v>No</v>
      </c>
    </row>
    <row r="612" spans="1:15" x14ac:dyDescent="0.25">
      <c r="A612" s="22">
        <v>19</v>
      </c>
      <c r="B612" s="84">
        <f>'Chart 19'!R30</f>
        <v>0</v>
      </c>
      <c r="C612" s="84">
        <f>'Chart 19'!S30</f>
        <v>0</v>
      </c>
      <c r="D612" s="84">
        <f>'Chart 19'!T30</f>
        <v>0</v>
      </c>
      <c r="E612" s="84">
        <f>'Chart 19'!U30</f>
        <v>0</v>
      </c>
      <c r="F612" s="85">
        <f>'Chart 19'!V30</f>
        <v>0</v>
      </c>
      <c r="G612" s="117">
        <f>'Chart 19'!W30</f>
        <v>0</v>
      </c>
      <c r="H612" s="84">
        <f>'Chart 19'!X30</f>
        <v>0</v>
      </c>
      <c r="I612" s="84">
        <f>'Chart 19'!Y30</f>
        <v>0</v>
      </c>
      <c r="J612" s="84">
        <f>'Chart 19'!Z30</f>
        <v>0</v>
      </c>
      <c r="K612" s="2" cm="1">
        <f t="array" aca="1" ref="K612" ca="1">IF(B612=0,0,INDIRECT("MRN_"&amp;A612))</f>
        <v>0</v>
      </c>
      <c r="L612" s="2">
        <f t="shared" si="247"/>
        <v>0</v>
      </c>
      <c r="M612" s="2" t="str">
        <f t="shared" si="248"/>
        <v>No</v>
      </c>
      <c r="N612" s="2" t="str">
        <f t="shared" si="249"/>
        <v>No</v>
      </c>
      <c r="O612" s="2" t="str" cm="1">
        <f t="array" aca="1" ref="O612" ca="1">IF(OR(INDIRECT("MRN_"&amp;A612)="N/A",B612=0),"No","Yes")</f>
        <v>No</v>
      </c>
    </row>
    <row r="613" spans="1:15" x14ac:dyDescent="0.25">
      <c r="A613" s="22">
        <v>19</v>
      </c>
      <c r="B613" s="84">
        <f>'Chart 19'!R31</f>
        <v>0</v>
      </c>
      <c r="C613" s="84">
        <f>'Chart 19'!S31</f>
        <v>0</v>
      </c>
      <c r="D613" s="84">
        <f>'Chart 19'!T31</f>
        <v>0</v>
      </c>
      <c r="E613" s="84">
        <f>'Chart 19'!U31</f>
        <v>0</v>
      </c>
      <c r="F613" s="85">
        <f>'Chart 19'!V31</f>
        <v>0</v>
      </c>
      <c r="G613" s="117">
        <f>'Chart 19'!W31</f>
        <v>0</v>
      </c>
      <c r="H613" s="84">
        <f>'Chart 19'!X31</f>
        <v>0</v>
      </c>
      <c r="I613" s="84">
        <f>'Chart 19'!Y31</f>
        <v>0</v>
      </c>
      <c r="J613" s="84">
        <f>'Chart 19'!Z31</f>
        <v>0</v>
      </c>
      <c r="K613" s="2" cm="1">
        <f t="array" aca="1" ref="K613" ca="1">IF(B613=0,0,INDIRECT("MRN_"&amp;A613))</f>
        <v>0</v>
      </c>
      <c r="L613" s="2">
        <f t="shared" si="247"/>
        <v>0</v>
      </c>
      <c r="M613" s="2" t="str">
        <f t="shared" si="248"/>
        <v>No</v>
      </c>
      <c r="N613" s="2" t="str">
        <f t="shared" si="249"/>
        <v>No</v>
      </c>
      <c r="O613" s="2" t="str" cm="1">
        <f t="array" aca="1" ref="O613" ca="1">IF(OR(INDIRECT("MRN_"&amp;A613)="N/A",B613=0),"No","Yes")</f>
        <v>No</v>
      </c>
    </row>
    <row r="614" spans="1:15" x14ac:dyDescent="0.25">
      <c r="A614" s="22">
        <v>19</v>
      </c>
      <c r="B614" s="84">
        <f>'Chart 19'!R32</f>
        <v>0</v>
      </c>
      <c r="C614" s="84">
        <f>'Chart 19'!S32</f>
        <v>0</v>
      </c>
      <c r="D614" s="84">
        <f>'Chart 19'!T32</f>
        <v>0</v>
      </c>
      <c r="E614" s="84">
        <f>'Chart 19'!U32</f>
        <v>0</v>
      </c>
      <c r="F614" s="85">
        <f>'Chart 19'!V32</f>
        <v>0</v>
      </c>
      <c r="G614" s="117">
        <f>'Chart 19'!W32</f>
        <v>0</v>
      </c>
      <c r="H614" s="84">
        <f>'Chart 19'!X32</f>
        <v>0</v>
      </c>
      <c r="I614" s="84">
        <f>'Chart 19'!Y32</f>
        <v>0</v>
      </c>
      <c r="J614" s="84">
        <f>'Chart 19'!Z32</f>
        <v>0</v>
      </c>
      <c r="K614" s="2" cm="1">
        <f t="array" aca="1" ref="K614" ca="1">IF(B614=0,0,INDIRECT("MRN_"&amp;A614))</f>
        <v>0</v>
      </c>
      <c r="L614" s="2">
        <f t="shared" si="247"/>
        <v>0</v>
      </c>
      <c r="M614" s="2" t="str">
        <f t="shared" si="248"/>
        <v>No</v>
      </c>
      <c r="N614" s="2" t="str">
        <f t="shared" si="249"/>
        <v>No</v>
      </c>
      <c r="O614" s="2" t="str" cm="1">
        <f t="array" aca="1" ref="O614" ca="1">IF(OR(INDIRECT("MRN_"&amp;A614)="N/A",B614=0),"No","Yes")</f>
        <v>No</v>
      </c>
    </row>
    <row r="615" spans="1:15" x14ac:dyDescent="0.25">
      <c r="A615" s="22">
        <v>19</v>
      </c>
      <c r="B615" s="84">
        <f>'Chart 19'!R33</f>
        <v>0</v>
      </c>
      <c r="C615" s="84">
        <f>'Chart 19'!S33</f>
        <v>0</v>
      </c>
      <c r="D615" s="84">
        <f>'Chart 19'!T33</f>
        <v>0</v>
      </c>
      <c r="E615" s="84">
        <f>'Chart 19'!U33</f>
        <v>0</v>
      </c>
      <c r="F615" s="85">
        <f>'Chart 19'!V33</f>
        <v>0</v>
      </c>
      <c r="G615" s="117">
        <f>'Chart 19'!W33</f>
        <v>0</v>
      </c>
      <c r="H615" s="84">
        <f>'Chart 19'!X33</f>
        <v>0</v>
      </c>
      <c r="I615" s="84">
        <f>'Chart 19'!Y33</f>
        <v>0</v>
      </c>
      <c r="J615" s="84">
        <f>'Chart 19'!Z33</f>
        <v>0</v>
      </c>
      <c r="K615" s="2" cm="1">
        <f t="array" aca="1" ref="K615" ca="1">IF(B615=0,0,INDIRECT("MRN_"&amp;A615))</f>
        <v>0</v>
      </c>
      <c r="L615" s="2">
        <f t="shared" si="247"/>
        <v>0</v>
      </c>
      <c r="M615" s="2" t="str">
        <f t="shared" si="248"/>
        <v>No</v>
      </c>
      <c r="N615" s="2" t="str">
        <f t="shared" si="249"/>
        <v>No</v>
      </c>
      <c r="O615" s="2" t="str" cm="1">
        <f t="array" aca="1" ref="O615" ca="1">IF(OR(INDIRECT("MRN_"&amp;A615)="N/A",B615=0),"No","Yes")</f>
        <v>No</v>
      </c>
    </row>
    <row r="616" spans="1:15" x14ac:dyDescent="0.25">
      <c r="A616" s="22">
        <v>19</v>
      </c>
      <c r="B616" s="84">
        <f>'Chart 19'!R34</f>
        <v>0</v>
      </c>
      <c r="C616" s="84">
        <f>'Chart 19'!S34</f>
        <v>0</v>
      </c>
      <c r="D616" s="84">
        <f>'Chart 19'!T34</f>
        <v>0</v>
      </c>
      <c r="E616" s="84">
        <f>'Chart 19'!U34</f>
        <v>0</v>
      </c>
      <c r="F616" s="85">
        <f>'Chart 19'!V34</f>
        <v>0</v>
      </c>
      <c r="G616" s="117">
        <f>'Chart 19'!W34</f>
        <v>0</v>
      </c>
      <c r="H616" s="84">
        <f>'Chart 19'!X34</f>
        <v>0</v>
      </c>
      <c r="I616" s="84">
        <f>'Chart 19'!Y34</f>
        <v>0</v>
      </c>
      <c r="J616" s="84">
        <f>'Chart 19'!Z34</f>
        <v>0</v>
      </c>
      <c r="K616" s="2" cm="1">
        <f t="array" aca="1" ref="K616" ca="1">IF(B616=0,0,INDIRECT("MRN_"&amp;A616))</f>
        <v>0</v>
      </c>
      <c r="L616" s="2">
        <f t="shared" si="247"/>
        <v>0</v>
      </c>
      <c r="M616" s="2" t="str">
        <f t="shared" si="248"/>
        <v>No</v>
      </c>
      <c r="N616" s="2" t="str">
        <f t="shared" si="249"/>
        <v>No</v>
      </c>
      <c r="O616" s="2" t="str" cm="1">
        <f t="array" aca="1" ref="O616" ca="1">IF(OR(INDIRECT("MRN_"&amp;A616)="N/A",B616=0),"No","Yes")</f>
        <v>No</v>
      </c>
    </row>
    <row r="617" spans="1:15" x14ac:dyDescent="0.25">
      <c r="A617" s="22">
        <v>19</v>
      </c>
      <c r="B617" s="84">
        <f>'Chart 19'!R35</f>
        <v>0</v>
      </c>
      <c r="C617" s="84">
        <f>'Chart 19'!S35</f>
        <v>0</v>
      </c>
      <c r="D617" s="84">
        <f>'Chart 19'!T35</f>
        <v>0</v>
      </c>
      <c r="E617" s="84">
        <f>'Chart 19'!U35</f>
        <v>0</v>
      </c>
      <c r="F617" s="85">
        <f>'Chart 19'!V35</f>
        <v>0</v>
      </c>
      <c r="G617" s="117">
        <f>'Chart 19'!W35</f>
        <v>0</v>
      </c>
      <c r="H617" s="84">
        <f>'Chart 19'!X35</f>
        <v>0</v>
      </c>
      <c r="I617" s="84">
        <f>'Chart 19'!Y35</f>
        <v>0</v>
      </c>
      <c r="J617" s="84">
        <f>'Chart 19'!Z35</f>
        <v>0</v>
      </c>
      <c r="K617" s="2" cm="1">
        <f t="array" aca="1" ref="K617" ca="1">IF(B617=0,0,INDIRECT("MRN_"&amp;A617))</f>
        <v>0</v>
      </c>
      <c r="L617" s="2">
        <f t="shared" si="247"/>
        <v>0</v>
      </c>
      <c r="M617" s="2" t="str">
        <f t="shared" si="248"/>
        <v>No</v>
      </c>
      <c r="N617" s="2" t="str">
        <f t="shared" si="249"/>
        <v>No</v>
      </c>
      <c r="O617" s="2" t="str" cm="1">
        <f t="array" aca="1" ref="O617" ca="1">IF(OR(INDIRECT("MRN_"&amp;A617)="N/A",B617=0),"No","Yes")</f>
        <v>No</v>
      </c>
    </row>
    <row r="618" spans="1:15" x14ac:dyDescent="0.25">
      <c r="A618" s="22">
        <v>19</v>
      </c>
      <c r="B618" s="84">
        <f>'Chart 19'!R36</f>
        <v>0</v>
      </c>
      <c r="C618" s="84">
        <f>'Chart 19'!S36</f>
        <v>0</v>
      </c>
      <c r="D618" s="84">
        <f>'Chart 19'!T36</f>
        <v>0</v>
      </c>
      <c r="E618" s="84">
        <f>'Chart 19'!U36</f>
        <v>0</v>
      </c>
      <c r="F618" s="85">
        <f>'Chart 19'!V36</f>
        <v>0</v>
      </c>
      <c r="G618" s="117">
        <f>'Chart 19'!W36</f>
        <v>0</v>
      </c>
      <c r="H618" s="84">
        <f>'Chart 19'!X36</f>
        <v>0</v>
      </c>
      <c r="I618" s="84">
        <f>'Chart 19'!Y36</f>
        <v>0</v>
      </c>
      <c r="J618" s="84">
        <f>'Chart 19'!Z36</f>
        <v>0</v>
      </c>
      <c r="K618" s="2" cm="1">
        <f t="array" aca="1" ref="K618" ca="1">IF(B618=0,0,INDIRECT("MRN_"&amp;A618))</f>
        <v>0</v>
      </c>
      <c r="L618" s="2">
        <f t="shared" si="247"/>
        <v>0</v>
      </c>
      <c r="M618" s="2" t="str">
        <f t="shared" si="248"/>
        <v>No</v>
      </c>
      <c r="N618" s="2" t="str">
        <f t="shared" si="249"/>
        <v>No</v>
      </c>
      <c r="O618" s="2" t="str" cm="1">
        <f t="array" aca="1" ref="O618" ca="1">IF(OR(INDIRECT("MRN_"&amp;A618)="N/A",B618=0),"No","Yes")</f>
        <v>No</v>
      </c>
    </row>
    <row r="619" spans="1:15" x14ac:dyDescent="0.25">
      <c r="A619" s="22">
        <v>19</v>
      </c>
      <c r="B619" s="84">
        <f>'Chart 19'!R37</f>
        <v>0</v>
      </c>
      <c r="C619" s="84">
        <f>'Chart 19'!S37</f>
        <v>0</v>
      </c>
      <c r="D619" s="84">
        <f>'Chart 19'!T37</f>
        <v>0</v>
      </c>
      <c r="E619" s="84">
        <f>'Chart 19'!U37</f>
        <v>0</v>
      </c>
      <c r="F619" s="85">
        <f>'Chart 19'!V37</f>
        <v>0</v>
      </c>
      <c r="G619" s="117">
        <f>'Chart 19'!W37</f>
        <v>0</v>
      </c>
      <c r="H619" s="84">
        <f>'Chart 19'!X37</f>
        <v>0</v>
      </c>
      <c r="I619" s="84">
        <f>'Chart 19'!Y37</f>
        <v>0</v>
      </c>
      <c r="J619" s="84">
        <f>'Chart 19'!Z37</f>
        <v>0</v>
      </c>
      <c r="K619" s="2" cm="1">
        <f t="array" aca="1" ref="K619" ca="1">IF(B619=0,0,INDIRECT("MRN_"&amp;A619))</f>
        <v>0</v>
      </c>
      <c r="L619" s="2">
        <f t="shared" si="247"/>
        <v>0</v>
      </c>
      <c r="M619" s="2" t="str">
        <f t="shared" si="248"/>
        <v>No</v>
      </c>
      <c r="N619" s="2" t="str">
        <f t="shared" si="249"/>
        <v>No</v>
      </c>
      <c r="O619" s="2" t="str" cm="1">
        <f t="array" aca="1" ref="O619" ca="1">IF(OR(INDIRECT("MRN_"&amp;A619)="N/A",B619=0),"No","Yes")</f>
        <v>No</v>
      </c>
    </row>
    <row r="620" spans="1:15" x14ac:dyDescent="0.25">
      <c r="A620" s="22">
        <v>19</v>
      </c>
      <c r="B620" s="84">
        <f>'Chart 19'!R38</f>
        <v>0</v>
      </c>
      <c r="C620" s="84">
        <f>'Chart 19'!S38</f>
        <v>0</v>
      </c>
      <c r="D620" s="84">
        <f>'Chart 19'!T38</f>
        <v>0</v>
      </c>
      <c r="E620" s="84">
        <f>'Chart 19'!U38</f>
        <v>0</v>
      </c>
      <c r="F620" s="85">
        <f>'Chart 19'!V38</f>
        <v>0</v>
      </c>
      <c r="G620" s="117">
        <f>'Chart 19'!W38</f>
        <v>0</v>
      </c>
      <c r="H620" s="84">
        <f>'Chart 19'!X38</f>
        <v>0</v>
      </c>
      <c r="I620" s="84">
        <f>'Chart 19'!Y38</f>
        <v>0</v>
      </c>
      <c r="J620" s="84">
        <f>'Chart 19'!Z38</f>
        <v>0</v>
      </c>
      <c r="K620" s="2" cm="1">
        <f t="array" aca="1" ref="K620" ca="1">IF(B620=0,0,INDIRECT("MRN_"&amp;A620))</f>
        <v>0</v>
      </c>
      <c r="L620" s="2">
        <f t="shared" si="247"/>
        <v>0</v>
      </c>
      <c r="M620" s="2" t="str">
        <f t="shared" si="248"/>
        <v>No</v>
      </c>
      <c r="N620" s="2" t="str">
        <f t="shared" si="249"/>
        <v>No</v>
      </c>
      <c r="O620" s="2" t="str" cm="1">
        <f t="array" aca="1" ref="O620" ca="1">IF(OR(INDIRECT("MRN_"&amp;A620)="N/A",B620=0),"No","Yes")</f>
        <v>No</v>
      </c>
    </row>
    <row r="621" spans="1:15" x14ac:dyDescent="0.25">
      <c r="A621" s="22">
        <v>20</v>
      </c>
      <c r="B621" s="84">
        <f>'Chart 20'!R9</f>
        <v>0</v>
      </c>
      <c r="C621" s="84">
        <f>'Chart 20'!S9</f>
        <v>0</v>
      </c>
      <c r="D621" s="84">
        <f>'Chart 20'!T9</f>
        <v>0</v>
      </c>
      <c r="E621" s="84">
        <f>'Chart 20'!U9</f>
        <v>0</v>
      </c>
      <c r="F621" s="85">
        <f>'Chart 20'!V9</f>
        <v>0</v>
      </c>
      <c r="G621" s="117">
        <f>'Chart 20'!W9</f>
        <v>0</v>
      </c>
      <c r="H621" s="84">
        <f>'Chart 20'!X9</f>
        <v>0</v>
      </c>
      <c r="I621" s="84">
        <f>'Chart 20'!Y9</f>
        <v>0</v>
      </c>
      <c r="J621" s="84">
        <f>'Chart 20'!Z9</f>
        <v>0</v>
      </c>
      <c r="K621" s="2" cm="1">
        <f t="array" aca="1" ref="K621" ca="1">IF(B621=0,0,INDIRECT("MRN_"&amp;A621))</f>
        <v>0</v>
      </c>
      <c r="L621" s="2">
        <f t="shared" si="244"/>
        <v>0</v>
      </c>
      <c r="M621" s="2" t="str">
        <f t="shared" si="245"/>
        <v>No</v>
      </c>
      <c r="N621" s="2" t="str">
        <f t="shared" si="246"/>
        <v>No</v>
      </c>
      <c r="O621" s="2" t="str" cm="1">
        <f t="array" aca="1" ref="O621" ca="1">IF(OR(INDIRECT("MRN_"&amp;A621)="N/A",B621=0),"No","Yes")</f>
        <v>No</v>
      </c>
    </row>
    <row r="622" spans="1:15" x14ac:dyDescent="0.25">
      <c r="A622" s="22">
        <v>20</v>
      </c>
      <c r="B622" s="84">
        <f>'Chart 20'!R10</f>
        <v>0</v>
      </c>
      <c r="C622" s="84">
        <f>'Chart 20'!S10</f>
        <v>0</v>
      </c>
      <c r="D622" s="84">
        <f>'Chart 20'!T10</f>
        <v>0</v>
      </c>
      <c r="E622" s="84">
        <f>'Chart 20'!U10</f>
        <v>0</v>
      </c>
      <c r="F622" s="85">
        <f>'Chart 20'!V10</f>
        <v>0</v>
      </c>
      <c r="G622" s="117">
        <f>'Chart 20'!W10</f>
        <v>0</v>
      </c>
      <c r="H622" s="84">
        <f>'Chart 20'!X10</f>
        <v>0</v>
      </c>
      <c r="I622" s="84">
        <f>'Chart 20'!Y10</f>
        <v>0</v>
      </c>
      <c r="J622" s="84">
        <f>'Chart 20'!Z10</f>
        <v>0</v>
      </c>
      <c r="K622" s="2" cm="1">
        <f t="array" aca="1" ref="K622" ca="1">IF(B622=0,0,INDIRECT("MRN_"&amp;A622))</f>
        <v>0</v>
      </c>
      <c r="L622" s="2">
        <f t="shared" ref="L622:L650" si="250">IF(B622=0,0,"Client_"&amp;A622)</f>
        <v>0</v>
      </c>
      <c r="M622" s="2" t="str">
        <f t="shared" ref="M622:M650" si="251">IF(I622=0,"No","Yes")</f>
        <v>No</v>
      </c>
      <c r="N622" s="2" t="str">
        <f t="shared" ref="N622:N650" si="252">IF(H622=0,"No","Yes")</f>
        <v>No</v>
      </c>
      <c r="O622" s="2" t="str" cm="1">
        <f t="array" aca="1" ref="O622" ca="1">IF(OR(INDIRECT("MRN_"&amp;A622)="N/A",B622=0),"No","Yes")</f>
        <v>No</v>
      </c>
    </row>
    <row r="623" spans="1:15" x14ac:dyDescent="0.25">
      <c r="A623" s="22">
        <v>20</v>
      </c>
      <c r="B623" s="84">
        <f>'Chart 20'!R11</f>
        <v>0</v>
      </c>
      <c r="C623" s="84">
        <f>'Chart 20'!S11</f>
        <v>0</v>
      </c>
      <c r="D623" s="84">
        <f>'Chart 20'!T11</f>
        <v>0</v>
      </c>
      <c r="E623" s="84">
        <f>'Chart 20'!U11</f>
        <v>0</v>
      </c>
      <c r="F623" s="85">
        <f>'Chart 20'!V11</f>
        <v>0</v>
      </c>
      <c r="G623" s="117">
        <f>'Chart 20'!W11</f>
        <v>0</v>
      </c>
      <c r="H623" s="84">
        <f>'Chart 20'!X11</f>
        <v>0</v>
      </c>
      <c r="I623" s="84">
        <f>'Chart 20'!Y11</f>
        <v>0</v>
      </c>
      <c r="J623" s="84">
        <f>'Chart 20'!Z11</f>
        <v>0</v>
      </c>
      <c r="K623" s="2" cm="1">
        <f t="array" aca="1" ref="K623" ca="1">IF(B623=0,0,INDIRECT("MRN_"&amp;A623))</f>
        <v>0</v>
      </c>
      <c r="L623" s="2">
        <f t="shared" si="250"/>
        <v>0</v>
      </c>
      <c r="M623" s="2" t="str">
        <f t="shared" si="251"/>
        <v>No</v>
      </c>
      <c r="N623" s="2" t="str">
        <f t="shared" si="252"/>
        <v>No</v>
      </c>
      <c r="O623" s="2" t="str" cm="1">
        <f t="array" aca="1" ref="O623" ca="1">IF(OR(INDIRECT("MRN_"&amp;A623)="N/A",B623=0),"No","Yes")</f>
        <v>No</v>
      </c>
    </row>
    <row r="624" spans="1:15" x14ac:dyDescent="0.25">
      <c r="A624" s="22">
        <v>20</v>
      </c>
      <c r="B624" s="84">
        <f>'Chart 20'!R12</f>
        <v>0</v>
      </c>
      <c r="C624" s="84">
        <f>'Chart 20'!S12</f>
        <v>0</v>
      </c>
      <c r="D624" s="84">
        <f>'Chart 20'!T12</f>
        <v>0</v>
      </c>
      <c r="E624" s="84">
        <f>'Chart 20'!U12</f>
        <v>0</v>
      </c>
      <c r="F624" s="85">
        <f>'Chart 20'!V12</f>
        <v>0</v>
      </c>
      <c r="G624" s="117">
        <f>'Chart 20'!W12</f>
        <v>0</v>
      </c>
      <c r="H624" s="84">
        <f>'Chart 20'!X12</f>
        <v>0</v>
      </c>
      <c r="I624" s="84">
        <f>'Chart 20'!Y12</f>
        <v>0</v>
      </c>
      <c r="J624" s="84">
        <f>'Chart 20'!Z12</f>
        <v>0</v>
      </c>
      <c r="K624" s="2" cm="1">
        <f t="array" aca="1" ref="K624" ca="1">IF(B624=0,0,INDIRECT("MRN_"&amp;A624))</f>
        <v>0</v>
      </c>
      <c r="L624" s="2">
        <f t="shared" si="250"/>
        <v>0</v>
      </c>
      <c r="M624" s="2" t="str">
        <f t="shared" si="251"/>
        <v>No</v>
      </c>
      <c r="N624" s="2" t="str">
        <f t="shared" si="252"/>
        <v>No</v>
      </c>
      <c r="O624" s="2" t="str" cm="1">
        <f t="array" aca="1" ref="O624" ca="1">IF(OR(INDIRECT("MRN_"&amp;A624)="N/A",B624=0),"No","Yes")</f>
        <v>No</v>
      </c>
    </row>
    <row r="625" spans="1:15" x14ac:dyDescent="0.25">
      <c r="A625" s="22">
        <v>20</v>
      </c>
      <c r="B625" s="84">
        <f>'Chart 20'!R13</f>
        <v>0</v>
      </c>
      <c r="C625" s="84">
        <f>'Chart 20'!S13</f>
        <v>0</v>
      </c>
      <c r="D625" s="84">
        <f>'Chart 20'!T13</f>
        <v>0</v>
      </c>
      <c r="E625" s="84">
        <f>'Chart 20'!U13</f>
        <v>0</v>
      </c>
      <c r="F625" s="85">
        <f>'Chart 20'!V13</f>
        <v>0</v>
      </c>
      <c r="G625" s="117">
        <f>'Chart 20'!W13</f>
        <v>0</v>
      </c>
      <c r="H625" s="84">
        <f>'Chart 20'!X13</f>
        <v>0</v>
      </c>
      <c r="I625" s="84">
        <f>'Chart 20'!Y13</f>
        <v>0</v>
      </c>
      <c r="J625" s="84">
        <f>'Chart 20'!Z13</f>
        <v>0</v>
      </c>
      <c r="K625" s="2" cm="1">
        <f t="array" aca="1" ref="K625" ca="1">IF(B625=0,0,INDIRECT("MRN_"&amp;A625))</f>
        <v>0</v>
      </c>
      <c r="L625" s="2">
        <f t="shared" si="250"/>
        <v>0</v>
      </c>
      <c r="M625" s="2" t="str">
        <f t="shared" si="251"/>
        <v>No</v>
      </c>
      <c r="N625" s="2" t="str">
        <f t="shared" si="252"/>
        <v>No</v>
      </c>
      <c r="O625" s="2" t="str" cm="1">
        <f t="array" aca="1" ref="O625" ca="1">IF(OR(INDIRECT("MRN_"&amp;A625)="N/A",B625=0),"No","Yes")</f>
        <v>No</v>
      </c>
    </row>
    <row r="626" spans="1:15" x14ac:dyDescent="0.25">
      <c r="A626" s="22">
        <v>20</v>
      </c>
      <c r="B626" s="84">
        <f>'Chart 20'!R14</f>
        <v>0</v>
      </c>
      <c r="C626" s="84">
        <f>'Chart 20'!S14</f>
        <v>0</v>
      </c>
      <c r="D626" s="84">
        <f>'Chart 20'!T14</f>
        <v>0</v>
      </c>
      <c r="E626" s="84">
        <f>'Chart 20'!U14</f>
        <v>0</v>
      </c>
      <c r="F626" s="85">
        <f>'Chart 20'!V14</f>
        <v>0</v>
      </c>
      <c r="G626" s="117">
        <f>'Chart 20'!W14</f>
        <v>0</v>
      </c>
      <c r="H626" s="84">
        <f>'Chart 20'!X14</f>
        <v>0</v>
      </c>
      <c r="I626" s="84">
        <f>'Chart 20'!Y14</f>
        <v>0</v>
      </c>
      <c r="J626" s="84">
        <f>'Chart 20'!Z14</f>
        <v>0</v>
      </c>
      <c r="K626" s="2" cm="1">
        <f t="array" aca="1" ref="K626" ca="1">IF(B626=0,0,INDIRECT("MRN_"&amp;A626))</f>
        <v>0</v>
      </c>
      <c r="L626" s="2">
        <f t="shared" si="250"/>
        <v>0</v>
      </c>
      <c r="M626" s="2" t="str">
        <f t="shared" si="251"/>
        <v>No</v>
      </c>
      <c r="N626" s="2" t="str">
        <f t="shared" si="252"/>
        <v>No</v>
      </c>
      <c r="O626" s="2" t="str" cm="1">
        <f t="array" aca="1" ref="O626" ca="1">IF(OR(INDIRECT("MRN_"&amp;A626)="N/A",B626=0),"No","Yes")</f>
        <v>No</v>
      </c>
    </row>
    <row r="627" spans="1:15" x14ac:dyDescent="0.25">
      <c r="A627" s="22">
        <v>20</v>
      </c>
      <c r="B627" s="84">
        <f>'Chart 20'!R15</f>
        <v>0</v>
      </c>
      <c r="C627" s="84">
        <f>'Chart 20'!S15</f>
        <v>0</v>
      </c>
      <c r="D627" s="84">
        <f>'Chart 20'!T15</f>
        <v>0</v>
      </c>
      <c r="E627" s="84">
        <f>'Chart 20'!U15</f>
        <v>0</v>
      </c>
      <c r="F627" s="85">
        <f>'Chart 20'!V15</f>
        <v>0</v>
      </c>
      <c r="G627" s="117">
        <f>'Chart 20'!W15</f>
        <v>0</v>
      </c>
      <c r="H627" s="84">
        <f>'Chart 20'!X15</f>
        <v>0</v>
      </c>
      <c r="I627" s="84">
        <f>'Chart 20'!Y15</f>
        <v>0</v>
      </c>
      <c r="J627" s="84">
        <f>'Chart 20'!Z15</f>
        <v>0</v>
      </c>
      <c r="K627" s="2" cm="1">
        <f t="array" aca="1" ref="K627" ca="1">IF(B627=0,0,INDIRECT("MRN_"&amp;A627))</f>
        <v>0</v>
      </c>
      <c r="L627" s="2">
        <f t="shared" si="250"/>
        <v>0</v>
      </c>
      <c r="M627" s="2" t="str">
        <f t="shared" si="251"/>
        <v>No</v>
      </c>
      <c r="N627" s="2" t="str">
        <f t="shared" si="252"/>
        <v>No</v>
      </c>
      <c r="O627" s="2" t="str" cm="1">
        <f t="array" aca="1" ref="O627" ca="1">IF(OR(INDIRECT("MRN_"&amp;A627)="N/A",B627=0),"No","Yes")</f>
        <v>No</v>
      </c>
    </row>
    <row r="628" spans="1:15" x14ac:dyDescent="0.25">
      <c r="A628" s="22">
        <v>20</v>
      </c>
      <c r="B628" s="84">
        <f>'Chart 20'!R16</f>
        <v>0</v>
      </c>
      <c r="C628" s="84">
        <f>'Chart 20'!S16</f>
        <v>0</v>
      </c>
      <c r="D628" s="84">
        <f>'Chart 20'!T16</f>
        <v>0</v>
      </c>
      <c r="E628" s="84">
        <f>'Chart 20'!U16</f>
        <v>0</v>
      </c>
      <c r="F628" s="85">
        <f>'Chart 20'!V16</f>
        <v>0</v>
      </c>
      <c r="G628" s="117">
        <f>'Chart 20'!W16</f>
        <v>0</v>
      </c>
      <c r="H628" s="84">
        <f>'Chart 20'!X16</f>
        <v>0</v>
      </c>
      <c r="I628" s="84">
        <f>'Chart 20'!Y16</f>
        <v>0</v>
      </c>
      <c r="J628" s="84">
        <f>'Chart 20'!Z16</f>
        <v>0</v>
      </c>
      <c r="K628" s="2" cm="1">
        <f t="array" aca="1" ref="K628" ca="1">IF(B628=0,0,INDIRECT("MRN_"&amp;A628))</f>
        <v>0</v>
      </c>
      <c r="L628" s="2">
        <f t="shared" si="250"/>
        <v>0</v>
      </c>
      <c r="M628" s="2" t="str">
        <f t="shared" si="251"/>
        <v>No</v>
      </c>
      <c r="N628" s="2" t="str">
        <f t="shared" si="252"/>
        <v>No</v>
      </c>
      <c r="O628" s="2" t="str" cm="1">
        <f t="array" aca="1" ref="O628" ca="1">IF(OR(INDIRECT("MRN_"&amp;A628)="N/A",B628=0),"No","Yes")</f>
        <v>No</v>
      </c>
    </row>
    <row r="629" spans="1:15" x14ac:dyDescent="0.25">
      <c r="A629" s="22">
        <v>20</v>
      </c>
      <c r="B629" s="84">
        <f>'Chart 20'!R17</f>
        <v>0</v>
      </c>
      <c r="C629" s="84">
        <f>'Chart 20'!S17</f>
        <v>0</v>
      </c>
      <c r="D629" s="84">
        <f>'Chart 20'!T17</f>
        <v>0</v>
      </c>
      <c r="E629" s="84">
        <f>'Chart 20'!U17</f>
        <v>0</v>
      </c>
      <c r="F629" s="85">
        <f>'Chart 20'!V17</f>
        <v>0</v>
      </c>
      <c r="G629" s="117">
        <f>'Chart 20'!W17</f>
        <v>0</v>
      </c>
      <c r="H629" s="84">
        <f>'Chart 20'!X17</f>
        <v>0</v>
      </c>
      <c r="I629" s="84">
        <f>'Chart 20'!Y17</f>
        <v>0</v>
      </c>
      <c r="J629" s="84">
        <f>'Chart 20'!Z17</f>
        <v>0</v>
      </c>
      <c r="K629" s="2" cm="1">
        <f t="array" aca="1" ref="K629" ca="1">IF(B629=0,0,INDIRECT("MRN_"&amp;A629))</f>
        <v>0</v>
      </c>
      <c r="L629" s="2">
        <f t="shared" si="250"/>
        <v>0</v>
      </c>
      <c r="M629" s="2" t="str">
        <f t="shared" si="251"/>
        <v>No</v>
      </c>
      <c r="N629" s="2" t="str">
        <f t="shared" si="252"/>
        <v>No</v>
      </c>
      <c r="O629" s="2" t="str" cm="1">
        <f t="array" aca="1" ref="O629" ca="1">IF(OR(INDIRECT("MRN_"&amp;A629)="N/A",B629=0),"No","Yes")</f>
        <v>No</v>
      </c>
    </row>
    <row r="630" spans="1:15" x14ac:dyDescent="0.25">
      <c r="A630" s="22">
        <v>20</v>
      </c>
      <c r="B630" s="84">
        <f>'Chart 20'!R18</f>
        <v>0</v>
      </c>
      <c r="C630" s="84">
        <f>'Chart 20'!S18</f>
        <v>0</v>
      </c>
      <c r="D630" s="84">
        <f>'Chart 20'!T18</f>
        <v>0</v>
      </c>
      <c r="E630" s="84">
        <f>'Chart 20'!U18</f>
        <v>0</v>
      </c>
      <c r="F630" s="85">
        <f>'Chart 20'!V18</f>
        <v>0</v>
      </c>
      <c r="G630" s="117">
        <f>'Chart 20'!W18</f>
        <v>0</v>
      </c>
      <c r="H630" s="84">
        <f>'Chart 20'!X18</f>
        <v>0</v>
      </c>
      <c r="I630" s="84">
        <f>'Chart 20'!Y18</f>
        <v>0</v>
      </c>
      <c r="J630" s="84">
        <f>'Chart 20'!Z18</f>
        <v>0</v>
      </c>
      <c r="K630" s="2" cm="1">
        <f t="array" aca="1" ref="K630" ca="1">IF(B630=0,0,INDIRECT("MRN_"&amp;A630))</f>
        <v>0</v>
      </c>
      <c r="L630" s="2">
        <f t="shared" si="250"/>
        <v>0</v>
      </c>
      <c r="M630" s="2" t="str">
        <f t="shared" si="251"/>
        <v>No</v>
      </c>
      <c r="N630" s="2" t="str">
        <f t="shared" si="252"/>
        <v>No</v>
      </c>
      <c r="O630" s="2" t="str" cm="1">
        <f t="array" aca="1" ref="O630" ca="1">IF(OR(INDIRECT("MRN_"&amp;A630)="N/A",B630=0),"No","Yes")</f>
        <v>No</v>
      </c>
    </row>
    <row r="631" spans="1:15" x14ac:dyDescent="0.25">
      <c r="A631" s="22">
        <v>20</v>
      </c>
      <c r="B631" s="84">
        <f>'Chart 20'!R19</f>
        <v>0</v>
      </c>
      <c r="C631" s="84">
        <f>'Chart 20'!S19</f>
        <v>0</v>
      </c>
      <c r="D631" s="84">
        <f>'Chart 20'!T19</f>
        <v>0</v>
      </c>
      <c r="E631" s="84">
        <f>'Chart 20'!U19</f>
        <v>0</v>
      </c>
      <c r="F631" s="85">
        <f>'Chart 20'!V19</f>
        <v>0</v>
      </c>
      <c r="G631" s="117">
        <f>'Chart 20'!W19</f>
        <v>0</v>
      </c>
      <c r="H631" s="84">
        <f>'Chart 20'!X19</f>
        <v>0</v>
      </c>
      <c r="I631" s="84">
        <f>'Chart 20'!Y19</f>
        <v>0</v>
      </c>
      <c r="J631" s="84">
        <f>'Chart 20'!Z19</f>
        <v>0</v>
      </c>
      <c r="K631" s="2" cm="1">
        <f t="array" aca="1" ref="K631" ca="1">IF(B631=0,0,INDIRECT("MRN_"&amp;A631))</f>
        <v>0</v>
      </c>
      <c r="L631" s="2">
        <f t="shared" si="250"/>
        <v>0</v>
      </c>
      <c r="M631" s="2" t="str">
        <f t="shared" si="251"/>
        <v>No</v>
      </c>
      <c r="N631" s="2" t="str">
        <f t="shared" si="252"/>
        <v>No</v>
      </c>
      <c r="O631" s="2" t="str" cm="1">
        <f t="array" aca="1" ref="O631" ca="1">IF(OR(INDIRECT("MRN_"&amp;A631)="N/A",B631=0),"No","Yes")</f>
        <v>No</v>
      </c>
    </row>
    <row r="632" spans="1:15" x14ac:dyDescent="0.25">
      <c r="A632" s="22">
        <v>20</v>
      </c>
      <c r="B632" s="84">
        <f>'Chart 20'!R20</f>
        <v>0</v>
      </c>
      <c r="C632" s="84">
        <f>'Chart 20'!S20</f>
        <v>0</v>
      </c>
      <c r="D632" s="84">
        <f>'Chart 20'!T20</f>
        <v>0</v>
      </c>
      <c r="E632" s="84">
        <f>'Chart 20'!U20</f>
        <v>0</v>
      </c>
      <c r="F632" s="85">
        <f>'Chart 20'!V20</f>
        <v>0</v>
      </c>
      <c r="G632" s="117">
        <f>'Chart 20'!W20</f>
        <v>0</v>
      </c>
      <c r="H632" s="84">
        <f>'Chart 20'!X20</f>
        <v>0</v>
      </c>
      <c r="I632" s="84">
        <f>'Chart 20'!Y20</f>
        <v>0</v>
      </c>
      <c r="J632" s="84">
        <f>'Chart 20'!Z20</f>
        <v>0</v>
      </c>
      <c r="K632" s="2" cm="1">
        <f t="array" aca="1" ref="K632" ca="1">IF(B632=0,0,INDIRECT("MRN_"&amp;A632))</f>
        <v>0</v>
      </c>
      <c r="L632" s="2">
        <f t="shared" si="250"/>
        <v>0</v>
      </c>
      <c r="M632" s="2" t="str">
        <f t="shared" si="251"/>
        <v>No</v>
      </c>
      <c r="N632" s="2" t="str">
        <f t="shared" si="252"/>
        <v>No</v>
      </c>
      <c r="O632" s="2" t="str" cm="1">
        <f t="array" aca="1" ref="O632" ca="1">IF(OR(INDIRECT("MRN_"&amp;A632)="N/A",B632=0),"No","Yes")</f>
        <v>No</v>
      </c>
    </row>
    <row r="633" spans="1:15" x14ac:dyDescent="0.25">
      <c r="A633" s="22">
        <v>20</v>
      </c>
      <c r="B633" s="84">
        <f>'Chart 20'!R21</f>
        <v>0</v>
      </c>
      <c r="C633" s="84">
        <f>'Chart 20'!S21</f>
        <v>0</v>
      </c>
      <c r="D633" s="84">
        <f>'Chart 20'!T21</f>
        <v>0</v>
      </c>
      <c r="E633" s="84">
        <f>'Chart 20'!U21</f>
        <v>0</v>
      </c>
      <c r="F633" s="85">
        <f>'Chart 20'!V21</f>
        <v>0</v>
      </c>
      <c r="G633" s="117">
        <f>'Chart 20'!W21</f>
        <v>0</v>
      </c>
      <c r="H633" s="84">
        <f>'Chart 20'!X21</f>
        <v>0</v>
      </c>
      <c r="I633" s="84">
        <f>'Chart 20'!Y21</f>
        <v>0</v>
      </c>
      <c r="J633" s="84">
        <f>'Chart 20'!Z21</f>
        <v>0</v>
      </c>
      <c r="K633" s="2" cm="1">
        <f t="array" aca="1" ref="K633" ca="1">IF(B633=0,0,INDIRECT("MRN_"&amp;A633))</f>
        <v>0</v>
      </c>
      <c r="L633" s="2">
        <f t="shared" si="250"/>
        <v>0</v>
      </c>
      <c r="M633" s="2" t="str">
        <f t="shared" si="251"/>
        <v>No</v>
      </c>
      <c r="N633" s="2" t="str">
        <f t="shared" si="252"/>
        <v>No</v>
      </c>
      <c r="O633" s="2" t="str" cm="1">
        <f t="array" aca="1" ref="O633" ca="1">IF(OR(INDIRECT("MRN_"&amp;A633)="N/A",B633=0),"No","Yes")</f>
        <v>No</v>
      </c>
    </row>
    <row r="634" spans="1:15" x14ac:dyDescent="0.25">
      <c r="A634" s="22">
        <v>20</v>
      </c>
      <c r="B634" s="84">
        <f>'Chart 20'!R22</f>
        <v>0</v>
      </c>
      <c r="C634" s="84">
        <f>'Chart 20'!S22</f>
        <v>0</v>
      </c>
      <c r="D634" s="84">
        <f>'Chart 20'!T22</f>
        <v>0</v>
      </c>
      <c r="E634" s="84">
        <f>'Chart 20'!U22</f>
        <v>0</v>
      </c>
      <c r="F634" s="85">
        <f>'Chart 20'!V22</f>
        <v>0</v>
      </c>
      <c r="G634" s="117">
        <f>'Chart 20'!W22</f>
        <v>0</v>
      </c>
      <c r="H634" s="84">
        <f>'Chart 20'!X22</f>
        <v>0</v>
      </c>
      <c r="I634" s="84">
        <f>'Chart 20'!Y22</f>
        <v>0</v>
      </c>
      <c r="J634" s="84">
        <f>'Chart 20'!Z22</f>
        <v>0</v>
      </c>
      <c r="K634" s="2" cm="1">
        <f t="array" aca="1" ref="K634" ca="1">IF(B634=0,0,INDIRECT("MRN_"&amp;A634))</f>
        <v>0</v>
      </c>
      <c r="L634" s="2">
        <f t="shared" si="250"/>
        <v>0</v>
      </c>
      <c r="M634" s="2" t="str">
        <f t="shared" si="251"/>
        <v>No</v>
      </c>
      <c r="N634" s="2" t="str">
        <f t="shared" si="252"/>
        <v>No</v>
      </c>
      <c r="O634" s="2" t="str" cm="1">
        <f t="array" aca="1" ref="O634" ca="1">IF(OR(INDIRECT("MRN_"&amp;A634)="N/A",B634=0),"No","Yes")</f>
        <v>No</v>
      </c>
    </row>
    <row r="635" spans="1:15" x14ac:dyDescent="0.25">
      <c r="A635" s="22">
        <v>20</v>
      </c>
      <c r="B635" s="84">
        <f>'Chart 20'!R23</f>
        <v>0</v>
      </c>
      <c r="C635" s="84">
        <f>'Chart 20'!S23</f>
        <v>0</v>
      </c>
      <c r="D635" s="84">
        <f>'Chart 20'!T23</f>
        <v>0</v>
      </c>
      <c r="E635" s="84">
        <f>'Chart 20'!U23</f>
        <v>0</v>
      </c>
      <c r="F635" s="85">
        <f>'Chart 20'!V23</f>
        <v>0</v>
      </c>
      <c r="G635" s="117">
        <f>'Chart 20'!W23</f>
        <v>0</v>
      </c>
      <c r="H635" s="84">
        <f>'Chart 20'!X23</f>
        <v>0</v>
      </c>
      <c r="I635" s="84">
        <f>'Chart 20'!Y23</f>
        <v>0</v>
      </c>
      <c r="J635" s="84">
        <f>'Chart 20'!Z23</f>
        <v>0</v>
      </c>
      <c r="K635" s="2" cm="1">
        <f t="array" aca="1" ref="K635" ca="1">IF(B635=0,0,INDIRECT("MRN_"&amp;A635))</f>
        <v>0</v>
      </c>
      <c r="L635" s="2">
        <f t="shared" si="250"/>
        <v>0</v>
      </c>
      <c r="M635" s="2" t="str">
        <f t="shared" si="251"/>
        <v>No</v>
      </c>
      <c r="N635" s="2" t="str">
        <f t="shared" si="252"/>
        <v>No</v>
      </c>
      <c r="O635" s="2" t="str" cm="1">
        <f t="array" aca="1" ref="O635" ca="1">IF(OR(INDIRECT("MRN_"&amp;A635)="N/A",B635=0),"No","Yes")</f>
        <v>No</v>
      </c>
    </row>
    <row r="636" spans="1:15" x14ac:dyDescent="0.25">
      <c r="A636" s="22">
        <v>20</v>
      </c>
      <c r="B636" s="84">
        <f>'Chart 20'!R24</f>
        <v>0</v>
      </c>
      <c r="C636" s="84">
        <f>'Chart 20'!S24</f>
        <v>0</v>
      </c>
      <c r="D636" s="84">
        <f>'Chart 20'!T24</f>
        <v>0</v>
      </c>
      <c r="E636" s="84">
        <f>'Chart 20'!U24</f>
        <v>0</v>
      </c>
      <c r="F636" s="85">
        <f>'Chart 20'!V24</f>
        <v>0</v>
      </c>
      <c r="G636" s="117">
        <f>'Chart 20'!W24</f>
        <v>0</v>
      </c>
      <c r="H636" s="84">
        <f>'Chart 20'!X24</f>
        <v>0</v>
      </c>
      <c r="I636" s="84">
        <f>'Chart 20'!Y24</f>
        <v>0</v>
      </c>
      <c r="J636" s="84">
        <f>'Chart 20'!Z24</f>
        <v>0</v>
      </c>
      <c r="K636" s="2" cm="1">
        <f t="array" aca="1" ref="K636" ca="1">IF(B636=0,0,INDIRECT("MRN_"&amp;A636))</f>
        <v>0</v>
      </c>
      <c r="L636" s="2">
        <f t="shared" si="250"/>
        <v>0</v>
      </c>
      <c r="M636" s="2" t="str">
        <f t="shared" si="251"/>
        <v>No</v>
      </c>
      <c r="N636" s="2" t="str">
        <f t="shared" si="252"/>
        <v>No</v>
      </c>
      <c r="O636" s="2" t="str" cm="1">
        <f t="array" aca="1" ref="O636" ca="1">IF(OR(INDIRECT("MRN_"&amp;A636)="N/A",B636=0),"No","Yes")</f>
        <v>No</v>
      </c>
    </row>
    <row r="637" spans="1:15" x14ac:dyDescent="0.25">
      <c r="A637" s="22">
        <v>20</v>
      </c>
      <c r="B637" s="84">
        <f>'Chart 20'!R25</f>
        <v>0</v>
      </c>
      <c r="C637" s="84">
        <f>'Chart 20'!S25</f>
        <v>0</v>
      </c>
      <c r="D637" s="84">
        <f>'Chart 20'!T25</f>
        <v>0</v>
      </c>
      <c r="E637" s="84">
        <f>'Chart 20'!U25</f>
        <v>0</v>
      </c>
      <c r="F637" s="85">
        <f>'Chart 20'!V25</f>
        <v>0</v>
      </c>
      <c r="G637" s="117">
        <f>'Chart 20'!W25</f>
        <v>0</v>
      </c>
      <c r="H637" s="84">
        <f>'Chart 20'!X25</f>
        <v>0</v>
      </c>
      <c r="I637" s="84">
        <f>'Chart 20'!Y25</f>
        <v>0</v>
      </c>
      <c r="J637" s="84">
        <f>'Chart 20'!Z25</f>
        <v>0</v>
      </c>
      <c r="K637" s="2" cm="1">
        <f t="array" aca="1" ref="K637" ca="1">IF(B637=0,0,INDIRECT("MRN_"&amp;A637))</f>
        <v>0</v>
      </c>
      <c r="L637" s="2">
        <f t="shared" si="250"/>
        <v>0</v>
      </c>
      <c r="M637" s="2" t="str">
        <f t="shared" si="251"/>
        <v>No</v>
      </c>
      <c r="N637" s="2" t="str">
        <f t="shared" si="252"/>
        <v>No</v>
      </c>
      <c r="O637" s="2" t="str" cm="1">
        <f t="array" aca="1" ref="O637" ca="1">IF(OR(INDIRECT("MRN_"&amp;A637)="N/A",B637=0),"No","Yes")</f>
        <v>No</v>
      </c>
    </row>
    <row r="638" spans="1:15" x14ac:dyDescent="0.25">
      <c r="A638" s="22">
        <v>20</v>
      </c>
      <c r="B638" s="84">
        <f>'Chart 20'!R26</f>
        <v>0</v>
      </c>
      <c r="C638" s="84">
        <f>'Chart 20'!S26</f>
        <v>0</v>
      </c>
      <c r="D638" s="84">
        <f>'Chart 20'!T26</f>
        <v>0</v>
      </c>
      <c r="E638" s="84">
        <f>'Chart 20'!U26</f>
        <v>0</v>
      </c>
      <c r="F638" s="85">
        <f>'Chart 20'!V26</f>
        <v>0</v>
      </c>
      <c r="G638" s="117">
        <f>'Chart 20'!W26</f>
        <v>0</v>
      </c>
      <c r="H638" s="84">
        <f>'Chart 20'!X26</f>
        <v>0</v>
      </c>
      <c r="I638" s="84">
        <f>'Chart 20'!Y26</f>
        <v>0</v>
      </c>
      <c r="J638" s="84">
        <f>'Chart 20'!Z26</f>
        <v>0</v>
      </c>
      <c r="K638" s="2" cm="1">
        <f t="array" aca="1" ref="K638" ca="1">IF(B638=0,0,INDIRECT("MRN_"&amp;A638))</f>
        <v>0</v>
      </c>
      <c r="L638" s="2">
        <f t="shared" si="250"/>
        <v>0</v>
      </c>
      <c r="M638" s="2" t="str">
        <f t="shared" si="251"/>
        <v>No</v>
      </c>
      <c r="N638" s="2" t="str">
        <f t="shared" si="252"/>
        <v>No</v>
      </c>
      <c r="O638" s="2" t="str" cm="1">
        <f t="array" aca="1" ref="O638" ca="1">IF(OR(INDIRECT("MRN_"&amp;A638)="N/A",B638=0),"No","Yes")</f>
        <v>No</v>
      </c>
    </row>
    <row r="639" spans="1:15" x14ac:dyDescent="0.25">
      <c r="A639" s="22">
        <v>20</v>
      </c>
      <c r="B639" s="84">
        <f>'Chart 20'!R27</f>
        <v>0</v>
      </c>
      <c r="C639" s="84">
        <f>'Chart 20'!S27</f>
        <v>0</v>
      </c>
      <c r="D639" s="84">
        <f>'Chart 20'!T27</f>
        <v>0</v>
      </c>
      <c r="E639" s="84">
        <f>'Chart 20'!U27</f>
        <v>0</v>
      </c>
      <c r="F639" s="85">
        <f>'Chart 20'!V27</f>
        <v>0</v>
      </c>
      <c r="G639" s="117">
        <f>'Chart 20'!W27</f>
        <v>0</v>
      </c>
      <c r="H639" s="84">
        <f>'Chart 20'!X27</f>
        <v>0</v>
      </c>
      <c r="I639" s="84">
        <f>'Chart 20'!Y27</f>
        <v>0</v>
      </c>
      <c r="J639" s="84">
        <f>'Chart 20'!Z27</f>
        <v>0</v>
      </c>
      <c r="K639" s="2" cm="1">
        <f t="array" aca="1" ref="K639" ca="1">IF(B639=0,0,INDIRECT("MRN_"&amp;A639))</f>
        <v>0</v>
      </c>
      <c r="L639" s="2">
        <f t="shared" si="250"/>
        <v>0</v>
      </c>
      <c r="M639" s="2" t="str">
        <f t="shared" si="251"/>
        <v>No</v>
      </c>
      <c r="N639" s="2" t="str">
        <f t="shared" si="252"/>
        <v>No</v>
      </c>
      <c r="O639" s="2" t="str" cm="1">
        <f t="array" aca="1" ref="O639" ca="1">IF(OR(INDIRECT("MRN_"&amp;A639)="N/A",B639=0),"No","Yes")</f>
        <v>No</v>
      </c>
    </row>
    <row r="640" spans="1:15" x14ac:dyDescent="0.25">
      <c r="A640" s="22">
        <v>20</v>
      </c>
      <c r="B640" s="84">
        <f>'Chart 20'!R28</f>
        <v>0</v>
      </c>
      <c r="C640" s="84">
        <f>'Chart 20'!S28</f>
        <v>0</v>
      </c>
      <c r="D640" s="84">
        <f>'Chart 20'!T28</f>
        <v>0</v>
      </c>
      <c r="E640" s="84">
        <f>'Chart 20'!U28</f>
        <v>0</v>
      </c>
      <c r="F640" s="85">
        <f>'Chart 20'!V28</f>
        <v>0</v>
      </c>
      <c r="G640" s="117">
        <f>'Chart 20'!W28</f>
        <v>0</v>
      </c>
      <c r="H640" s="84">
        <f>'Chart 20'!X28</f>
        <v>0</v>
      </c>
      <c r="I640" s="84">
        <f>'Chart 20'!Y28</f>
        <v>0</v>
      </c>
      <c r="J640" s="84">
        <f>'Chart 20'!Z28</f>
        <v>0</v>
      </c>
      <c r="K640" s="2" cm="1">
        <f t="array" aca="1" ref="K640" ca="1">IF(B640=0,0,INDIRECT("MRN_"&amp;A640))</f>
        <v>0</v>
      </c>
      <c r="L640" s="2">
        <f t="shared" si="250"/>
        <v>0</v>
      </c>
      <c r="M640" s="2" t="str">
        <f t="shared" si="251"/>
        <v>No</v>
      </c>
      <c r="N640" s="2" t="str">
        <f t="shared" si="252"/>
        <v>No</v>
      </c>
      <c r="O640" s="2" t="str" cm="1">
        <f t="array" aca="1" ref="O640" ca="1">IF(OR(INDIRECT("MRN_"&amp;A640)="N/A",B640=0),"No","Yes")</f>
        <v>No</v>
      </c>
    </row>
    <row r="641" spans="1:15" x14ac:dyDescent="0.25">
      <c r="A641" s="22">
        <v>20</v>
      </c>
      <c r="B641" s="84">
        <f>'Chart 20'!R29</f>
        <v>0</v>
      </c>
      <c r="C641" s="84">
        <f>'Chart 20'!S29</f>
        <v>0</v>
      </c>
      <c r="D641" s="84">
        <f>'Chart 20'!T29</f>
        <v>0</v>
      </c>
      <c r="E641" s="84">
        <f>'Chart 20'!U29</f>
        <v>0</v>
      </c>
      <c r="F641" s="85">
        <f>'Chart 20'!V29</f>
        <v>0</v>
      </c>
      <c r="G641" s="117">
        <f>'Chart 20'!W29</f>
        <v>0</v>
      </c>
      <c r="H641" s="84">
        <f>'Chart 20'!X29</f>
        <v>0</v>
      </c>
      <c r="I641" s="84">
        <f>'Chart 20'!Y29</f>
        <v>0</v>
      </c>
      <c r="J641" s="84">
        <f>'Chart 20'!Z29</f>
        <v>0</v>
      </c>
      <c r="K641" s="2" cm="1">
        <f t="array" aca="1" ref="K641" ca="1">IF(B641=0,0,INDIRECT("MRN_"&amp;A641))</f>
        <v>0</v>
      </c>
      <c r="L641" s="2">
        <f t="shared" si="250"/>
        <v>0</v>
      </c>
      <c r="M641" s="2" t="str">
        <f t="shared" si="251"/>
        <v>No</v>
      </c>
      <c r="N641" s="2" t="str">
        <f t="shared" si="252"/>
        <v>No</v>
      </c>
      <c r="O641" s="2" t="str" cm="1">
        <f t="array" aca="1" ref="O641" ca="1">IF(OR(INDIRECT("MRN_"&amp;A641)="N/A",B641=0),"No","Yes")</f>
        <v>No</v>
      </c>
    </row>
    <row r="642" spans="1:15" x14ac:dyDescent="0.25">
      <c r="A642" s="22">
        <v>20</v>
      </c>
      <c r="B642" s="84">
        <f>'Chart 20'!R30</f>
        <v>0</v>
      </c>
      <c r="C642" s="84">
        <f>'Chart 20'!S30</f>
        <v>0</v>
      </c>
      <c r="D642" s="84">
        <f>'Chart 20'!T30</f>
        <v>0</v>
      </c>
      <c r="E642" s="84">
        <f>'Chart 20'!U30</f>
        <v>0</v>
      </c>
      <c r="F642" s="85">
        <f>'Chart 20'!V30</f>
        <v>0</v>
      </c>
      <c r="G642" s="117">
        <f>'Chart 20'!W30</f>
        <v>0</v>
      </c>
      <c r="H642" s="84">
        <f>'Chart 20'!X30</f>
        <v>0</v>
      </c>
      <c r="I642" s="84">
        <f>'Chart 20'!Y30</f>
        <v>0</v>
      </c>
      <c r="J642" s="84">
        <f>'Chart 20'!Z30</f>
        <v>0</v>
      </c>
      <c r="K642" s="2" cm="1">
        <f t="array" aca="1" ref="K642" ca="1">IF(B642=0,0,INDIRECT("MRN_"&amp;A642))</f>
        <v>0</v>
      </c>
      <c r="L642" s="2">
        <f t="shared" si="250"/>
        <v>0</v>
      </c>
      <c r="M642" s="2" t="str">
        <f t="shared" si="251"/>
        <v>No</v>
      </c>
      <c r="N642" s="2" t="str">
        <f t="shared" si="252"/>
        <v>No</v>
      </c>
      <c r="O642" s="2" t="str" cm="1">
        <f t="array" aca="1" ref="O642" ca="1">IF(OR(INDIRECT("MRN_"&amp;A642)="N/A",B642=0),"No","Yes")</f>
        <v>No</v>
      </c>
    </row>
    <row r="643" spans="1:15" x14ac:dyDescent="0.25">
      <c r="A643" s="22">
        <v>20</v>
      </c>
      <c r="B643" s="84">
        <f>'Chart 20'!R31</f>
        <v>0</v>
      </c>
      <c r="C643" s="84">
        <f>'Chart 20'!S31</f>
        <v>0</v>
      </c>
      <c r="D643" s="84">
        <f>'Chart 20'!T31</f>
        <v>0</v>
      </c>
      <c r="E643" s="84">
        <f>'Chart 20'!U31</f>
        <v>0</v>
      </c>
      <c r="F643" s="85">
        <f>'Chart 20'!V31</f>
        <v>0</v>
      </c>
      <c r="G643" s="117">
        <f>'Chart 20'!W31</f>
        <v>0</v>
      </c>
      <c r="H643" s="84">
        <f>'Chart 20'!X31</f>
        <v>0</v>
      </c>
      <c r="I643" s="84">
        <f>'Chart 20'!Y31</f>
        <v>0</v>
      </c>
      <c r="J643" s="84">
        <f>'Chart 20'!Z31</f>
        <v>0</v>
      </c>
      <c r="K643" s="2" cm="1">
        <f t="array" aca="1" ref="K643" ca="1">IF(B643=0,0,INDIRECT("MRN_"&amp;A643))</f>
        <v>0</v>
      </c>
      <c r="L643" s="2">
        <f t="shared" si="250"/>
        <v>0</v>
      </c>
      <c r="M643" s="2" t="str">
        <f t="shared" si="251"/>
        <v>No</v>
      </c>
      <c r="N643" s="2" t="str">
        <f t="shared" si="252"/>
        <v>No</v>
      </c>
      <c r="O643" s="2" t="str" cm="1">
        <f t="array" aca="1" ref="O643" ca="1">IF(OR(INDIRECT("MRN_"&amp;A643)="N/A",B643=0),"No","Yes")</f>
        <v>No</v>
      </c>
    </row>
    <row r="644" spans="1:15" x14ac:dyDescent="0.25">
      <c r="A644" s="22">
        <v>20</v>
      </c>
      <c r="B644" s="84">
        <f>'Chart 20'!R32</f>
        <v>0</v>
      </c>
      <c r="C644" s="84">
        <f>'Chart 20'!S32</f>
        <v>0</v>
      </c>
      <c r="D644" s="84">
        <f>'Chart 20'!T32</f>
        <v>0</v>
      </c>
      <c r="E644" s="84">
        <f>'Chart 20'!U32</f>
        <v>0</v>
      </c>
      <c r="F644" s="85">
        <f>'Chart 20'!V32</f>
        <v>0</v>
      </c>
      <c r="G644" s="117">
        <f>'Chart 20'!W32</f>
        <v>0</v>
      </c>
      <c r="H644" s="84">
        <f>'Chart 20'!X32</f>
        <v>0</v>
      </c>
      <c r="I644" s="84">
        <f>'Chart 20'!Y32</f>
        <v>0</v>
      </c>
      <c r="J644" s="84">
        <f>'Chart 20'!Z32</f>
        <v>0</v>
      </c>
      <c r="K644" s="2" cm="1">
        <f t="array" aca="1" ref="K644" ca="1">IF(B644=0,0,INDIRECT("MRN_"&amp;A644))</f>
        <v>0</v>
      </c>
      <c r="L644" s="2">
        <f t="shared" si="250"/>
        <v>0</v>
      </c>
      <c r="M644" s="2" t="str">
        <f t="shared" si="251"/>
        <v>No</v>
      </c>
      <c r="N644" s="2" t="str">
        <f t="shared" si="252"/>
        <v>No</v>
      </c>
      <c r="O644" s="2" t="str" cm="1">
        <f t="array" aca="1" ref="O644" ca="1">IF(OR(INDIRECT("MRN_"&amp;A644)="N/A",B644=0),"No","Yes")</f>
        <v>No</v>
      </c>
    </row>
    <row r="645" spans="1:15" x14ac:dyDescent="0.25">
      <c r="A645" s="22">
        <v>20</v>
      </c>
      <c r="B645" s="84">
        <f>'Chart 20'!R33</f>
        <v>0</v>
      </c>
      <c r="C645" s="84">
        <f>'Chart 20'!S33</f>
        <v>0</v>
      </c>
      <c r="D645" s="84">
        <f>'Chart 20'!T33</f>
        <v>0</v>
      </c>
      <c r="E645" s="84">
        <f>'Chart 20'!U33</f>
        <v>0</v>
      </c>
      <c r="F645" s="85">
        <f>'Chart 20'!V33</f>
        <v>0</v>
      </c>
      <c r="G645" s="117">
        <f>'Chart 20'!W33</f>
        <v>0</v>
      </c>
      <c r="H645" s="84">
        <f>'Chart 20'!X33</f>
        <v>0</v>
      </c>
      <c r="I645" s="84">
        <f>'Chart 20'!Y33</f>
        <v>0</v>
      </c>
      <c r="J645" s="84">
        <f>'Chart 20'!Z33</f>
        <v>0</v>
      </c>
      <c r="K645" s="2" cm="1">
        <f t="array" aca="1" ref="K645" ca="1">IF(B645=0,0,INDIRECT("MRN_"&amp;A645))</f>
        <v>0</v>
      </c>
      <c r="L645" s="2">
        <f t="shared" si="250"/>
        <v>0</v>
      </c>
      <c r="M645" s="2" t="str">
        <f t="shared" si="251"/>
        <v>No</v>
      </c>
      <c r="N645" s="2" t="str">
        <f t="shared" si="252"/>
        <v>No</v>
      </c>
      <c r="O645" s="2" t="str" cm="1">
        <f t="array" aca="1" ref="O645" ca="1">IF(OR(INDIRECT("MRN_"&amp;A645)="N/A",B645=0),"No","Yes")</f>
        <v>No</v>
      </c>
    </row>
    <row r="646" spans="1:15" x14ac:dyDescent="0.25">
      <c r="A646" s="22">
        <v>20</v>
      </c>
      <c r="B646" s="84">
        <f>'Chart 20'!R34</f>
        <v>0</v>
      </c>
      <c r="C646" s="84">
        <f>'Chart 20'!S34</f>
        <v>0</v>
      </c>
      <c r="D646" s="84">
        <f>'Chart 20'!T34</f>
        <v>0</v>
      </c>
      <c r="E646" s="84">
        <f>'Chart 20'!U34</f>
        <v>0</v>
      </c>
      <c r="F646" s="85">
        <f>'Chart 20'!V34</f>
        <v>0</v>
      </c>
      <c r="G646" s="117">
        <f>'Chart 20'!W34</f>
        <v>0</v>
      </c>
      <c r="H646" s="84">
        <f>'Chart 20'!X34</f>
        <v>0</v>
      </c>
      <c r="I646" s="84">
        <f>'Chart 20'!Y34</f>
        <v>0</v>
      </c>
      <c r="J646" s="84">
        <f>'Chart 20'!Z34</f>
        <v>0</v>
      </c>
      <c r="K646" s="2" cm="1">
        <f t="array" aca="1" ref="K646" ca="1">IF(B646=0,0,INDIRECT("MRN_"&amp;A646))</f>
        <v>0</v>
      </c>
      <c r="L646" s="2">
        <f t="shared" si="250"/>
        <v>0</v>
      </c>
      <c r="M646" s="2" t="str">
        <f t="shared" si="251"/>
        <v>No</v>
      </c>
      <c r="N646" s="2" t="str">
        <f t="shared" si="252"/>
        <v>No</v>
      </c>
      <c r="O646" s="2" t="str" cm="1">
        <f t="array" aca="1" ref="O646" ca="1">IF(OR(INDIRECT("MRN_"&amp;A646)="N/A",B646=0),"No","Yes")</f>
        <v>No</v>
      </c>
    </row>
    <row r="647" spans="1:15" x14ac:dyDescent="0.25">
      <c r="A647" s="22">
        <v>20</v>
      </c>
      <c r="B647" s="84">
        <f>'Chart 20'!R35</f>
        <v>0</v>
      </c>
      <c r="C647" s="84">
        <f>'Chart 20'!S35</f>
        <v>0</v>
      </c>
      <c r="D647" s="84">
        <f>'Chart 20'!T35</f>
        <v>0</v>
      </c>
      <c r="E647" s="84">
        <f>'Chart 20'!U35</f>
        <v>0</v>
      </c>
      <c r="F647" s="85">
        <f>'Chart 20'!V35</f>
        <v>0</v>
      </c>
      <c r="G647" s="117">
        <f>'Chart 20'!W35</f>
        <v>0</v>
      </c>
      <c r="H647" s="84">
        <f>'Chart 20'!X35</f>
        <v>0</v>
      </c>
      <c r="I647" s="84">
        <f>'Chart 20'!Y35</f>
        <v>0</v>
      </c>
      <c r="J647" s="84">
        <f>'Chart 20'!Z35</f>
        <v>0</v>
      </c>
      <c r="K647" s="2" cm="1">
        <f t="array" aca="1" ref="K647" ca="1">IF(B647=0,0,INDIRECT("MRN_"&amp;A647))</f>
        <v>0</v>
      </c>
      <c r="L647" s="2">
        <f t="shared" si="250"/>
        <v>0</v>
      </c>
      <c r="M647" s="2" t="str">
        <f t="shared" si="251"/>
        <v>No</v>
      </c>
      <c r="N647" s="2" t="str">
        <f t="shared" si="252"/>
        <v>No</v>
      </c>
      <c r="O647" s="2" t="str" cm="1">
        <f t="array" aca="1" ref="O647" ca="1">IF(OR(INDIRECT("MRN_"&amp;A647)="N/A",B647=0),"No","Yes")</f>
        <v>No</v>
      </c>
    </row>
    <row r="648" spans="1:15" x14ac:dyDescent="0.25">
      <c r="A648" s="22">
        <v>20</v>
      </c>
      <c r="B648" s="84">
        <f>'Chart 20'!R36</f>
        <v>0</v>
      </c>
      <c r="C648" s="84">
        <f>'Chart 20'!S36</f>
        <v>0</v>
      </c>
      <c r="D648" s="84">
        <f>'Chart 20'!T36</f>
        <v>0</v>
      </c>
      <c r="E648" s="84">
        <f>'Chart 20'!U36</f>
        <v>0</v>
      </c>
      <c r="F648" s="85">
        <f>'Chart 20'!V36</f>
        <v>0</v>
      </c>
      <c r="G648" s="117">
        <f>'Chart 20'!W36</f>
        <v>0</v>
      </c>
      <c r="H648" s="84">
        <f>'Chart 20'!X36</f>
        <v>0</v>
      </c>
      <c r="I648" s="84">
        <f>'Chart 20'!Y36</f>
        <v>0</v>
      </c>
      <c r="J648" s="84">
        <f>'Chart 20'!Z36</f>
        <v>0</v>
      </c>
      <c r="K648" s="2" cm="1">
        <f t="array" aca="1" ref="K648" ca="1">IF(B648=0,0,INDIRECT("MRN_"&amp;A648))</f>
        <v>0</v>
      </c>
      <c r="L648" s="2">
        <f t="shared" si="250"/>
        <v>0</v>
      </c>
      <c r="M648" s="2" t="str">
        <f t="shared" si="251"/>
        <v>No</v>
      </c>
      <c r="N648" s="2" t="str">
        <f t="shared" si="252"/>
        <v>No</v>
      </c>
      <c r="O648" s="2" t="str" cm="1">
        <f t="array" aca="1" ref="O648" ca="1">IF(OR(INDIRECT("MRN_"&amp;A648)="N/A",B648=0),"No","Yes")</f>
        <v>No</v>
      </c>
    </row>
    <row r="649" spans="1:15" x14ac:dyDescent="0.25">
      <c r="A649" s="22">
        <v>20</v>
      </c>
      <c r="B649" s="84">
        <f>'Chart 20'!R37</f>
        <v>0</v>
      </c>
      <c r="C649" s="84">
        <f>'Chart 20'!S37</f>
        <v>0</v>
      </c>
      <c r="D649" s="84">
        <f>'Chart 20'!T37</f>
        <v>0</v>
      </c>
      <c r="E649" s="84">
        <f>'Chart 20'!U37</f>
        <v>0</v>
      </c>
      <c r="F649" s="85">
        <f>'Chart 20'!V37</f>
        <v>0</v>
      </c>
      <c r="G649" s="117">
        <f>'Chart 20'!W37</f>
        <v>0</v>
      </c>
      <c r="H649" s="84">
        <f>'Chart 20'!X37</f>
        <v>0</v>
      </c>
      <c r="I649" s="84">
        <f>'Chart 20'!Y37</f>
        <v>0</v>
      </c>
      <c r="J649" s="84">
        <f>'Chart 20'!Z37</f>
        <v>0</v>
      </c>
      <c r="K649" s="2" cm="1">
        <f t="array" aca="1" ref="K649" ca="1">IF(B649=0,0,INDIRECT("MRN_"&amp;A649))</f>
        <v>0</v>
      </c>
      <c r="L649" s="2">
        <f t="shared" si="250"/>
        <v>0</v>
      </c>
      <c r="M649" s="2" t="str">
        <f t="shared" si="251"/>
        <v>No</v>
      </c>
      <c r="N649" s="2" t="str">
        <f t="shared" si="252"/>
        <v>No</v>
      </c>
      <c r="O649" s="2" t="str" cm="1">
        <f t="array" aca="1" ref="O649" ca="1">IF(OR(INDIRECT("MRN_"&amp;A649)="N/A",B649=0),"No","Yes")</f>
        <v>No</v>
      </c>
    </row>
    <row r="650" spans="1:15" x14ac:dyDescent="0.25">
      <c r="A650" s="22">
        <v>20</v>
      </c>
      <c r="B650" s="84">
        <f>'Chart 20'!R38</f>
        <v>0</v>
      </c>
      <c r="C650" s="84">
        <f>'Chart 20'!S38</f>
        <v>0</v>
      </c>
      <c r="D650" s="84">
        <f>'Chart 20'!T38</f>
        <v>0</v>
      </c>
      <c r="E650" s="84">
        <f>'Chart 20'!U38</f>
        <v>0</v>
      </c>
      <c r="F650" s="85">
        <f>'Chart 20'!V38</f>
        <v>0</v>
      </c>
      <c r="G650" s="117">
        <f>'Chart 20'!W38</f>
        <v>0</v>
      </c>
      <c r="H650" s="84">
        <f>'Chart 20'!X38</f>
        <v>0</v>
      </c>
      <c r="I650" s="84">
        <f>'Chart 20'!Y38</f>
        <v>0</v>
      </c>
      <c r="J650" s="84">
        <f>'Chart 20'!Z38</f>
        <v>0</v>
      </c>
      <c r="K650" s="2" cm="1">
        <f t="array" aca="1" ref="K650" ca="1">IF(B650=0,0,INDIRECT("MRN_"&amp;A650))</f>
        <v>0</v>
      </c>
      <c r="L650" s="2">
        <f t="shared" si="250"/>
        <v>0</v>
      </c>
      <c r="M650" s="2" t="str">
        <f t="shared" si="251"/>
        <v>No</v>
      </c>
      <c r="N650" s="2" t="str">
        <f t="shared" si="252"/>
        <v>No</v>
      </c>
      <c r="O650" s="2" t="str" cm="1">
        <f t="array" aca="1" ref="O650" ca="1">IF(OR(INDIRECT("MRN_"&amp;A650)="N/A",B650=0),"No","Yes")</f>
        <v>No</v>
      </c>
    </row>
  </sheetData>
  <sheetProtection selectLockedCells="1"/>
  <autoFilter ref="N4:N8" xr:uid="{827AFA89-3DB2-4930-AD5A-F4D23ADFD631}"/>
  <phoneticPr fontId="15" type="noConversion"/>
  <pageMargins left="0.7" right="0.7" top="0.75" bottom="0.75" header="0.3" footer="0.3"/>
  <pageSetup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8 H 7 j V j i y G d 2 k A A A A 9 g A A A B I A H A B D b 2 5 m a W c v U G F j a 2 F n Z S 5 4 b W w g o h g A K K A U A A A A A A A A A A A A A A A A A A A A A A A A A A A A h Y 9 N D o I w G E S v Q r q n P 0 i M I a U s 3 E p i Q j R u m 1 K h E T 4 M L Z a 7 u f B I X k G M o u 5 c z p u 3 m L l f b z w b 2 y a 4 6 N 6 a D l L E M E W B B t W V B q o U D e 4 Y r l A m + F a q k 6 x 0 M M l g k 9 G W K a q d O y e E e O + x X + C u r 0 h E K S O H f F O o W r c S f W T z X w 4 N W C d B a S T 4 / j V G R J i x J Y 5 p j C k n M + S 5 g a 8 Q T X u f 7 Q / k 6 6 F x Q 6 + F h n B X c D J H T t 4 f x A N Q S w M E F A A C A A g A 8 H 7 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B + 4 1 Y o i k e 4 D g A A A B E A A A A T A B w A R m 9 y b X V s Y X M v U 2 V j d G l v b j E u b S C i G A A o o B Q A A A A A A A A A A A A A A A A A A A A A A A A A A A A r T k 0 u y c z P U w i G 0 I b W A F B L A Q I t A B Q A A g A I A P B + 4 1 Y 4 s h n d p A A A A P Y A A A A S A A A A A A A A A A A A A A A A A A A A A A B D b 2 5 m a W c v U G F j a 2 F n Z S 5 4 b W x Q S w E C L Q A U A A I A C A D w f u N W D 8 r p q 6 Q A A A D p A A A A E w A A A A A A A A A A A A A A A A D w A A A A W 0 N v b n R l b n R f V H l w Z X N d L n h t b F B L A Q I t A B Q A A g A I A P B + 4 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n p 1 i m X / / I T L N 0 3 L E D c T q p A A A A A A I A A A A A A A N m A A D A A A A A E A A A A P G J A d 8 p k c L p s + 1 4 L O h 3 B L E A A A A A B I A A A K A A A A A Q A A A A H C H H G 3 s s C A 7 F m O u g C a I D H F A A A A A O v i 8 v o 8 t N y O + H h X x 8 z + m J c r m 1 M k v k k I d A 4 9 U n Z D + L g t y t I 3 H c J V P + v x s n p C 1 r n 8 e l u 4 h l A G 5 5 f K 4 V G i D r 8 U F M Y 4 C j q d f h T I t j l N N 3 O G L e v x Q A A A B L l L S K R k X 8 D h 4 r w 5 X q C 4 z K 1 K R r a w = = < / 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lcf76f155ced4ddcb4097134ff3c332f xmlns="2a490d39-cfa4-4aad-a555-b38dfce2e03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63D2F3E06D5E14884CFC0B999655269" ma:contentTypeVersion="14" ma:contentTypeDescription="Create a new document." ma:contentTypeScope="" ma:versionID="b31af38d92b4ae4ba16d299cc897c17e">
  <xsd:schema xmlns:xsd="http://www.w3.org/2001/XMLSchema" xmlns:xs="http://www.w3.org/2001/XMLSchema" xmlns:p="http://schemas.microsoft.com/office/2006/metadata/properties" xmlns:ns2="2a490d39-cfa4-4aad-a555-b38dfce2e039" xmlns:ns3="d3fbdd45-96c9-4ead-9afe-c965a536019e" targetNamespace="http://schemas.microsoft.com/office/2006/metadata/properties" ma:root="true" ma:fieldsID="68087a72d3c6ff585252c70083f65e37" ns2:_="" ns3:_="">
    <xsd:import namespace="2a490d39-cfa4-4aad-a555-b38dfce2e039"/>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90d39-cfa4-4aad-a555-b38dfce2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BCB535-BE1C-46BF-A2D8-B211F06EB580}">
  <ds:schemaRefs>
    <ds:schemaRef ds:uri="http://schemas.microsoft.com/DataMashup"/>
  </ds:schemaRefs>
</ds:datastoreItem>
</file>

<file path=customXml/itemProps2.xml><?xml version="1.0" encoding="utf-8"?>
<ds:datastoreItem xmlns:ds="http://schemas.openxmlformats.org/officeDocument/2006/customXml" ds:itemID="{BAEC00AD-F52E-4F61-9D8B-14AF7F69A655}">
  <ds:schemaRefs>
    <ds:schemaRef ds:uri="http://schemas.microsoft.com/office/2006/metadata/properties"/>
    <ds:schemaRef ds:uri="http://purl.org/dc/terms/"/>
    <ds:schemaRef ds:uri="http://purl.org/dc/elements/1.1/"/>
    <ds:schemaRef ds:uri="http://purl.org/dc/dcmitype/"/>
    <ds:schemaRef ds:uri="http://www.w3.org/XML/1998/namespace"/>
    <ds:schemaRef ds:uri="2a490d39-cfa4-4aad-a555-b38dfce2e039"/>
    <ds:schemaRef ds:uri="http://schemas.microsoft.com/office/2006/documentManagement/types"/>
    <ds:schemaRef ds:uri="http://schemas.microsoft.com/office/infopath/2007/PartnerControls"/>
    <ds:schemaRef ds:uri="http://schemas.openxmlformats.org/package/2006/metadata/core-properties"/>
    <ds:schemaRef ds:uri="d3fbdd45-96c9-4ead-9afe-c965a536019e"/>
  </ds:schemaRefs>
</ds:datastoreItem>
</file>

<file path=customXml/itemProps3.xml><?xml version="1.0" encoding="utf-8"?>
<ds:datastoreItem xmlns:ds="http://schemas.openxmlformats.org/officeDocument/2006/customXml" ds:itemID="{3836D868-2254-41E8-B48C-C99FDD238726}">
  <ds:schemaRefs>
    <ds:schemaRef ds:uri="http://schemas.microsoft.com/sharepoint/v3/contenttype/forms"/>
  </ds:schemaRefs>
</ds:datastoreItem>
</file>

<file path=customXml/itemProps4.xml><?xml version="1.0" encoding="utf-8"?>
<ds:datastoreItem xmlns:ds="http://schemas.openxmlformats.org/officeDocument/2006/customXml" ds:itemID="{EF10F277-3392-4327-BBCA-3D9BA4AF07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90d39-cfa4-4aad-a555-b38dfce2e039"/>
    <ds:schemaRef ds:uri="d3fbdd45-96c9-4ead-9afe-c965a5360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153</vt:i4>
      </vt:variant>
    </vt:vector>
  </HeadingPairs>
  <TitlesOfParts>
    <vt:vector size="182" baseType="lpstr">
      <vt:lpstr>Instructions</vt:lpstr>
      <vt:lpstr>Chart Review Info</vt:lpstr>
      <vt:lpstr>Review Results</vt:lpstr>
      <vt:lpstr>Services Change Summary</vt:lpstr>
      <vt:lpstr>Trend Analysis</vt:lpstr>
      <vt:lpstr>Policy &amp; Procedures</vt:lpstr>
      <vt:lpstr>Quality Indicators</vt:lpstr>
      <vt:lpstr>Validations</vt:lpstr>
      <vt:lpstr>Data</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Chart 17</vt:lpstr>
      <vt:lpstr>Chart 18</vt:lpstr>
      <vt:lpstr>Chart 19</vt:lpstr>
      <vt:lpstr>Chart 20</vt:lpstr>
      <vt:lpstr>ADDENDUM</vt:lpstr>
      <vt:lpstr>CLAIMS</vt:lpstr>
      <vt:lpstr>'Chart 10'!Corrected_Codes</vt:lpstr>
      <vt:lpstr>'Chart 11'!Corrected_Codes</vt:lpstr>
      <vt:lpstr>'Chart 12'!Corrected_Codes</vt:lpstr>
      <vt:lpstr>'Chart 13'!Corrected_Codes</vt:lpstr>
      <vt:lpstr>'Chart 14'!Corrected_Codes</vt:lpstr>
      <vt:lpstr>'Chart 15'!Corrected_Codes</vt:lpstr>
      <vt:lpstr>'Chart 16'!Corrected_Codes</vt:lpstr>
      <vt:lpstr>'Chart 17'!Corrected_Codes</vt:lpstr>
      <vt:lpstr>'Chart 18'!Corrected_Codes</vt:lpstr>
      <vt:lpstr>'Chart 19'!Corrected_Codes</vt:lpstr>
      <vt:lpstr>'Chart 2'!Corrected_Codes</vt:lpstr>
      <vt:lpstr>'Chart 20'!Corrected_Codes</vt:lpstr>
      <vt:lpstr>'Chart 3'!Corrected_Codes</vt:lpstr>
      <vt:lpstr>'Chart 4'!Corrected_Codes</vt:lpstr>
      <vt:lpstr>'Chart 5'!Corrected_Codes</vt:lpstr>
      <vt:lpstr>'Chart 6'!Corrected_Codes</vt:lpstr>
      <vt:lpstr>'Chart 7'!Corrected_Codes</vt:lpstr>
      <vt:lpstr>'Chart 8'!Corrected_Codes</vt:lpstr>
      <vt:lpstr>'Chart 9'!Corrected_Codes</vt:lpstr>
      <vt:lpstr>Corrected_Codes</vt:lpstr>
      <vt:lpstr>'Chart 10'!Disallowance_Codes</vt:lpstr>
      <vt:lpstr>'Chart 11'!Disallowance_Codes</vt:lpstr>
      <vt:lpstr>'Chart 12'!Disallowance_Codes</vt:lpstr>
      <vt:lpstr>'Chart 13'!Disallowance_Codes</vt:lpstr>
      <vt:lpstr>'Chart 14'!Disallowance_Codes</vt:lpstr>
      <vt:lpstr>'Chart 15'!Disallowance_Codes</vt:lpstr>
      <vt:lpstr>'Chart 16'!Disallowance_Codes</vt:lpstr>
      <vt:lpstr>'Chart 17'!Disallowance_Codes</vt:lpstr>
      <vt:lpstr>'Chart 18'!Disallowance_Codes</vt:lpstr>
      <vt:lpstr>'Chart 19'!Disallowance_Codes</vt:lpstr>
      <vt:lpstr>'Chart 2'!Disallowance_Codes</vt:lpstr>
      <vt:lpstr>'Chart 20'!Disallowance_Codes</vt:lpstr>
      <vt:lpstr>'Chart 3'!Disallowance_Codes</vt:lpstr>
      <vt:lpstr>'Chart 4'!Disallowance_Codes</vt:lpstr>
      <vt:lpstr>'Chart 5'!Disallowance_Codes</vt:lpstr>
      <vt:lpstr>'Chart 6'!Disallowance_Codes</vt:lpstr>
      <vt:lpstr>'Chart 7'!Disallowance_Codes</vt:lpstr>
      <vt:lpstr>'Chart 8'!Disallowance_Codes</vt:lpstr>
      <vt:lpstr>'Chart 9'!Disallowance_Codes</vt:lpstr>
      <vt:lpstr>Disallowance_Codes</vt:lpstr>
      <vt:lpstr>FINDINGA1</vt:lpstr>
      <vt:lpstr>FINDINGA2</vt:lpstr>
      <vt:lpstr>FINDINGD1</vt:lpstr>
      <vt:lpstr>FINDINGDX1</vt:lpstr>
      <vt:lpstr>FINDINGDX2</vt:lpstr>
      <vt:lpstr>FINDINGG1</vt:lpstr>
      <vt:lpstr>FINDINGG2</vt:lpstr>
      <vt:lpstr>FINDINGID1</vt:lpstr>
      <vt:lpstr>FINDINGID2</vt:lpstr>
      <vt:lpstr>FINDINGN1</vt:lpstr>
      <vt:lpstr>FINDINGN2</vt:lpstr>
      <vt:lpstr>FINDINGPE1</vt:lpstr>
      <vt:lpstr>FINDINGPE2</vt:lpstr>
      <vt:lpstr>FINDINGPS1</vt:lpstr>
      <vt:lpstr>FINDINGPS2</vt:lpstr>
      <vt:lpstr>FINDINGRS1</vt:lpstr>
      <vt:lpstr>FINDINGRS2</vt:lpstr>
      <vt:lpstr>FINDINGS</vt:lpstr>
      <vt:lpstr>FINDINGSC1</vt:lpstr>
      <vt:lpstr>FINDINGSC2</vt:lpstr>
      <vt:lpstr>Ins_1</vt:lpstr>
      <vt:lpstr>Ins_10</vt:lpstr>
      <vt:lpstr>Ins_11</vt:lpstr>
      <vt:lpstr>Ins_12</vt:lpstr>
      <vt:lpstr>Ins_13</vt:lpstr>
      <vt:lpstr>Ins_14</vt:lpstr>
      <vt:lpstr>Ins_15</vt:lpstr>
      <vt:lpstr>Ins_16</vt:lpstr>
      <vt:lpstr>Ins_17</vt:lpstr>
      <vt:lpstr>Ins_18</vt:lpstr>
      <vt:lpstr>Ins_19</vt:lpstr>
      <vt:lpstr>Ins_2</vt:lpstr>
      <vt:lpstr>Ins_20</vt:lpstr>
      <vt:lpstr>Ins_3</vt:lpstr>
      <vt:lpstr>Ins_4</vt:lpstr>
      <vt:lpstr>Ins_5</vt:lpstr>
      <vt:lpstr>Ins_6</vt:lpstr>
      <vt:lpstr>Ins_7</vt:lpstr>
      <vt:lpstr>Ins_8</vt:lpstr>
      <vt:lpstr>Ins_9</vt:lpstr>
      <vt:lpstr>MRN_1</vt:lpstr>
      <vt:lpstr>MRN_10</vt:lpstr>
      <vt:lpstr>MRN_11</vt:lpstr>
      <vt:lpstr>MRN_12</vt:lpstr>
      <vt:lpstr>MRN_13</vt:lpstr>
      <vt:lpstr>MRN_14</vt:lpstr>
      <vt:lpstr>MRN_15</vt:lpstr>
      <vt:lpstr>MRN_16</vt:lpstr>
      <vt:lpstr>MRN_17</vt:lpstr>
      <vt:lpstr>MRN_18</vt:lpstr>
      <vt:lpstr>MRN_19</vt:lpstr>
      <vt:lpstr>MRN_2</vt:lpstr>
      <vt:lpstr>MRN_20</vt:lpstr>
      <vt:lpstr>MRN_3</vt:lpstr>
      <vt:lpstr>MRN_4</vt:lpstr>
      <vt:lpstr>MRN_5</vt:lpstr>
      <vt:lpstr>MRN_6</vt:lpstr>
      <vt:lpstr>MRN_7</vt:lpstr>
      <vt:lpstr>MRN_8</vt:lpstr>
      <vt:lpstr>MRN_9</vt:lpstr>
      <vt:lpstr>Org_Name</vt:lpstr>
      <vt:lpstr>Period_End</vt:lpstr>
      <vt:lpstr>Period_Start</vt:lpstr>
      <vt:lpstr>'Chart 14'!Print_Area</vt:lpstr>
      <vt:lpstr>'Chart 17'!Print_Area</vt:lpstr>
      <vt:lpstr>'Chart Review Info'!Print_Area</vt:lpstr>
      <vt:lpstr>'Policy &amp; Procedures'!Print_Area</vt:lpstr>
      <vt:lpstr>'Review Results'!Print_Area</vt:lpstr>
      <vt:lpstr>'Trend Analysis'!Print_Area</vt:lpstr>
      <vt:lpstr>'Chart 1'!Print_Titles</vt:lpstr>
      <vt:lpstr>'Chart 10'!Print_Titles</vt:lpstr>
      <vt:lpstr>'Chart 11'!Print_Titles</vt:lpstr>
      <vt:lpstr>'Chart 12'!Print_Titles</vt:lpstr>
      <vt:lpstr>'Chart 13'!Print_Titles</vt:lpstr>
      <vt:lpstr>'Chart 14'!Print_Titles</vt:lpstr>
      <vt:lpstr>'Chart 15'!Print_Titles</vt:lpstr>
      <vt:lpstr>'Chart 16'!Print_Titles</vt:lpstr>
      <vt:lpstr>'Chart 17'!Print_Titles</vt:lpstr>
      <vt:lpstr>'Chart 18'!Print_Titles</vt:lpstr>
      <vt:lpstr>'Chart 19'!Print_Titles</vt:lpstr>
      <vt:lpstr>'Chart 2'!Print_Titles</vt:lpstr>
      <vt:lpstr>'Chart 20'!Print_Titles</vt:lpstr>
      <vt:lpstr>'Chart 3'!Print_Titles</vt:lpstr>
      <vt:lpstr>'Chart 4'!Print_Titles</vt:lpstr>
      <vt:lpstr>'Chart 5'!Print_Titles</vt:lpstr>
      <vt:lpstr>'Chart 6'!Print_Titles</vt:lpstr>
      <vt:lpstr>'Chart 7'!Print_Titles</vt:lpstr>
      <vt:lpstr>'Chart 8'!Print_Titles</vt:lpstr>
      <vt:lpstr>'Chart 9'!Print_Titles</vt:lpstr>
      <vt:lpstr>Program</vt:lpstr>
      <vt:lpstr>Reviewer_1</vt:lpstr>
      <vt:lpstr>Reviewer_10</vt:lpstr>
      <vt:lpstr>Reviewer_11</vt:lpstr>
      <vt:lpstr>Reviewer_12</vt:lpstr>
      <vt:lpstr>Reviewer_13</vt:lpstr>
      <vt:lpstr>Reviewer_14</vt:lpstr>
      <vt:lpstr>Reviewer_15</vt:lpstr>
      <vt:lpstr>Reviewer_16</vt:lpstr>
      <vt:lpstr>Reviewer_17</vt:lpstr>
      <vt:lpstr>Reviewer_18</vt:lpstr>
      <vt:lpstr>Reviewer_19</vt:lpstr>
      <vt:lpstr>Reviewer_2</vt:lpstr>
      <vt:lpstr>Reviewer_20</vt:lpstr>
      <vt:lpstr>Reviewer_3</vt:lpstr>
      <vt:lpstr>Reviewer_4</vt:lpstr>
      <vt:lpstr>Reviewer_5</vt:lpstr>
      <vt:lpstr>Reviewer_6</vt:lpstr>
      <vt:lpstr>Reviewer_7</vt:lpstr>
      <vt:lpstr>Reviewer_8</vt:lpstr>
      <vt:lpstr>Reviewer_9</vt:lpstr>
      <vt:lpstr>Services</vt:lpstr>
    </vt:vector>
  </TitlesOfParts>
  <Manager/>
  <Company>County of San Diego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Cardenas Consulting Group</dc:creator>
  <cp:keywords/>
  <dc:description/>
  <cp:lastModifiedBy>Parson, Miriam</cp:lastModifiedBy>
  <cp:revision/>
  <cp:lastPrinted>2026-08-12T21:23:01Z</cp:lastPrinted>
  <dcterms:created xsi:type="dcterms:W3CDTF">2004-11-08T20:03:53Z</dcterms:created>
  <dcterms:modified xsi:type="dcterms:W3CDTF">2026-08-18T22:15:04Z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0x010100763D2F3E06D5E14884CFC0B999655269</vt:lpwstr>
  </property>
  <property fmtid="{D5CDD505-2E9C-101B-9397-08002B2CF9AE}" pid="4" name="MediaServiceImageTags">
    <vt:lpwstr/>
  </property>
</Properties>
</file>